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2"/>
  </bookViews>
  <sheets>
    <sheet name="Rebalans prihoda" sheetId="1" r:id="rId1"/>
    <sheet name="Rebalans rashoda - Osnivač" sheetId="2" r:id="rId2"/>
    <sheet name="Rebalans rashoda - Ostali " sheetId="3" r:id="rId3"/>
    <sheet name="Rebalans prihoda -ostali" sheetId="4" r:id="rId4"/>
  </sheets>
  <definedNames/>
  <calcPr fullCalcOnLoad="1"/>
</workbook>
</file>

<file path=xl/sharedStrings.xml><?xml version="1.0" encoding="utf-8"?>
<sst xmlns="http://schemas.openxmlformats.org/spreadsheetml/2006/main" count="258" uniqueCount="186">
  <si>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</si>
  <si>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</si>
  <si>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</si>
  <si>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</si>
  <si>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</si>
  <si>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</si>
  <si>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</si>
  <si>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Ostale usluge</t>
  </si>
  <si>
    <t>Knjige</t>
  </si>
  <si>
    <t>Tuzemne članarine</t>
  </si>
  <si>
    <t>Stručna usavršavanja</t>
  </si>
  <si>
    <t>Postrojenja i oprema</t>
  </si>
  <si>
    <t>Uredska oprema i namještaj</t>
  </si>
  <si>
    <t>Usluge promidžbe i informiranja</t>
  </si>
  <si>
    <t>Pristojbe i naknade</t>
  </si>
  <si>
    <t>Reprezentacija</t>
  </si>
  <si>
    <t>Plaće za prekovremeni rad</t>
  </si>
  <si>
    <t>III-IV razina financijskog plana račun</t>
  </si>
  <si>
    <t>POZICIJA</t>
  </si>
  <si>
    <t>NAZIV RAČUNA</t>
  </si>
  <si>
    <t>NOVI PLAN NAKON REBALANSA</t>
  </si>
  <si>
    <t>POVEĆANJE / SMANJENJE       +/-</t>
  </si>
  <si>
    <t>895-100-100</t>
  </si>
  <si>
    <t>Pomoć proračunskim korisnicima iz proračuna koji im nije nadležan</t>
  </si>
  <si>
    <t>895-100-101</t>
  </si>
  <si>
    <t>Vukovarsko-srijemska županija</t>
  </si>
  <si>
    <t>Prihodi po posebnim propisima</t>
  </si>
  <si>
    <t>895-100-102</t>
  </si>
  <si>
    <t>Sufinanciranje cijene</t>
  </si>
  <si>
    <t>Prihodi od prodaje roba te pruženih usluga</t>
  </si>
  <si>
    <t>Prihodi od prodaje roba</t>
  </si>
  <si>
    <t>Prihodi od pruženih usluga - najam dvorane</t>
  </si>
  <si>
    <t>895-100-103</t>
  </si>
  <si>
    <t>Donacije od pravnih i fizičkih osoba izvan općeg proračuna</t>
  </si>
  <si>
    <t>895-100-104</t>
  </si>
  <si>
    <t>Donacije od trgovačkih društava</t>
  </si>
  <si>
    <t>UKUPNO PRIHODI I PRIMICI</t>
  </si>
  <si>
    <t>Višak prihoda ranijih godina</t>
  </si>
  <si>
    <t>895-100-150</t>
  </si>
  <si>
    <t>Višak prihoda poslovanja</t>
  </si>
  <si>
    <t>SVEUKUPNO PRIHODI, PRIMICI I PRENESENI VIŠAK</t>
  </si>
  <si>
    <t xml:space="preserve">UKUPNO RASHODI </t>
  </si>
  <si>
    <t>896-25</t>
  </si>
  <si>
    <t>Pomoćnici u nastavi - plaće</t>
  </si>
  <si>
    <t>896-26</t>
  </si>
  <si>
    <t>Pomoćnici u nastavi - obvezno ZO</t>
  </si>
  <si>
    <t>896-12</t>
  </si>
  <si>
    <t>896-13</t>
  </si>
  <si>
    <t>896-14</t>
  </si>
  <si>
    <t>896-01</t>
  </si>
  <si>
    <t>896-02</t>
  </si>
  <si>
    <t>896-15</t>
  </si>
  <si>
    <t>Sitan invetar</t>
  </si>
  <si>
    <t>896-05</t>
  </si>
  <si>
    <t>Usluge telefona, telefaksa</t>
  </si>
  <si>
    <t>Poštarina</t>
  </si>
  <si>
    <t>Ostale usluge za komunikaciju i prijevoz</t>
  </si>
  <si>
    <t>Dnevnice na službenom putu u zemlji</t>
  </si>
  <si>
    <t>Naknade za smještaj na službenom putu u zemlji</t>
  </si>
  <si>
    <t>Naknade za prijevoz na sl.putu u zemlji</t>
  </si>
  <si>
    <t>Naknade za prijevoz na posao i s posla - Pomoćnici u nastavi</t>
  </si>
  <si>
    <t>Tečajevi i stručni ispiti</t>
  </si>
  <si>
    <t>Naknada za korištenje privatnog automobila u službene svrhe</t>
  </si>
  <si>
    <t>Uredski materijal</t>
  </si>
  <si>
    <t>Literatura</t>
  </si>
  <si>
    <t>Materijal i sredstva za čišćenje i održavanje</t>
  </si>
  <si>
    <t>Materija za higijenske potrebe i njegu</t>
  </si>
  <si>
    <t>Ostali materijal za potrebe redovitog poslovanja</t>
  </si>
  <si>
    <t>Ljekovi</t>
  </si>
  <si>
    <t>Ostali materija i sirovine</t>
  </si>
  <si>
    <t>Električna energija</t>
  </si>
  <si>
    <t>Plin</t>
  </si>
  <si>
    <t>Materijal za tekuće održavanje građevinskih objekata</t>
  </si>
  <si>
    <t>Materijal za tekuće održavanje postrojenja i opreme</t>
  </si>
  <si>
    <t>Materijal za održavanje traktora kosilice</t>
  </si>
  <si>
    <t>Službena, radna i zaštitna odjeća i obuća</t>
  </si>
  <si>
    <t>896-07</t>
  </si>
  <si>
    <t>Usluge tekućeg i investicionog održavanja građevinskih objekata</t>
  </si>
  <si>
    <t>Usluge tekućeg i investicionog održavanja postrojenja i opreme</t>
  </si>
  <si>
    <t>Usluge tekućeg i investicionog održavanja traktora kosilice</t>
  </si>
  <si>
    <t>Ostale usluge tekućeg i investcijskog održavanja</t>
  </si>
  <si>
    <t>896-18</t>
  </si>
  <si>
    <t>896-17</t>
  </si>
  <si>
    <t>Opskrba vodom</t>
  </si>
  <si>
    <t>Iznošenje i odvoz smeća</t>
  </si>
  <si>
    <t>Deratizacija i dezionfekcija</t>
  </si>
  <si>
    <t>Dimnjačarske usluge</t>
  </si>
  <si>
    <t>896-06</t>
  </si>
  <si>
    <t>Obvezni i preventivni pregledi zaposlenika</t>
  </si>
  <si>
    <t>Vetrinarske usluge</t>
  </si>
  <si>
    <t>Ugovori o djelu</t>
  </si>
  <si>
    <t>Usluge odvjetnika i pravnog savjetovanja</t>
  </si>
  <si>
    <t>896-19</t>
  </si>
  <si>
    <t>Intelektualne usluge</t>
  </si>
  <si>
    <t>896-08</t>
  </si>
  <si>
    <t>Usluge ažuriranja računalnih baza</t>
  </si>
  <si>
    <t>Ostale računalne usluge</t>
  </si>
  <si>
    <t>Naknade troškova osoba izvan radnbog odnosa</t>
  </si>
  <si>
    <t>896-20</t>
  </si>
  <si>
    <t>896-21</t>
  </si>
  <si>
    <t>Premije osiguranja ostale imovine</t>
  </si>
  <si>
    <t>Sudske pristojbe</t>
  </si>
  <si>
    <t>Ostali financijski rashodi</t>
  </si>
  <si>
    <t>896-24</t>
  </si>
  <si>
    <t>Usluge banaka</t>
  </si>
  <si>
    <t>Regres za godišnji odmor</t>
  </si>
  <si>
    <t>Ostali nenavedeni rashodi - pomoćnici u nastavi</t>
  </si>
  <si>
    <t>Regres za godišnji odmor - Pomoćnici u nastavi</t>
  </si>
  <si>
    <t>895-01</t>
  </si>
  <si>
    <t xml:space="preserve">Premije osiguranja </t>
  </si>
  <si>
    <t>Bruto plaće za pomoćnike u nastavi</t>
  </si>
  <si>
    <t>Plaće za zaposlene MZO (bruto)</t>
  </si>
  <si>
    <t>895-05</t>
  </si>
  <si>
    <t>895-06</t>
  </si>
  <si>
    <t>Plaće za posebne uvjete rada</t>
  </si>
  <si>
    <t xml:space="preserve">Ostali nenavedeni rashodi </t>
  </si>
  <si>
    <t>895-02</t>
  </si>
  <si>
    <t>Doprinos za obvezno ZO</t>
  </si>
  <si>
    <t xml:space="preserve">Naknade za prijevoz na posao i s posla </t>
  </si>
  <si>
    <t>896-10</t>
  </si>
  <si>
    <t>Uredski materijal - učenička zadruga</t>
  </si>
  <si>
    <t>Ostali materijal za potrebe redovitog poslovanja -školska kuhinja</t>
  </si>
  <si>
    <t>896-30</t>
  </si>
  <si>
    <t>Materijal i sirovine - učenička zadruga</t>
  </si>
  <si>
    <t>896-32</t>
  </si>
  <si>
    <t>Namirnice - školska kuhinja</t>
  </si>
  <si>
    <t>896-11</t>
  </si>
  <si>
    <t>OSNOVNA ŠKOLA MITNICA                                                            VUKOVAR, FRUŠKOGORSKA 2</t>
  </si>
  <si>
    <t xml:space="preserve">Produženi boravak - troškovi plaće </t>
  </si>
  <si>
    <t>Regres za godišnji odmor - Produženi boravak</t>
  </si>
  <si>
    <t>Ostali nenavedeni rashodi - Produženi boravavak</t>
  </si>
  <si>
    <t>Produženi boravak - obvezno ZO</t>
  </si>
  <si>
    <t>Naknade za prijevoz na posao i s posla - Produženi boravak</t>
  </si>
  <si>
    <t>Ostale usluge za komunikaciju i prijevoz - prijevoz učenika iz Sotina</t>
  </si>
  <si>
    <t>Ostale pristojbe i naknade</t>
  </si>
  <si>
    <t>Rashodi vijenaca</t>
  </si>
  <si>
    <t>UKUPNO RASHODI  klasa 3 + klasa 4</t>
  </si>
  <si>
    <t>Rashodi za nabavu nefinancijske imovine</t>
  </si>
  <si>
    <t>Rashodi poslovanja</t>
  </si>
  <si>
    <t>Ostali materijal za potrebe redovitog poslovanja - učenička zadruga</t>
  </si>
  <si>
    <t>Računala i računalna oprema</t>
  </si>
  <si>
    <t>Knjige - školska knjižnica</t>
  </si>
  <si>
    <t xml:space="preserve">Knjige - udžbenici </t>
  </si>
  <si>
    <t>Prihodi iz nadležnogproračuna za financiranje redovnih rashoda</t>
  </si>
  <si>
    <t>Prihodi za financiranje rashoda za nabavku nefinancijske imovine</t>
  </si>
  <si>
    <t>Predsjednica Školskog odbora:                                                                                                 Jasna Mađarac</t>
  </si>
  <si>
    <t>Namirnice za prehranu učenika - produženi boravak</t>
  </si>
  <si>
    <t>Motorni benzin i dizel gorivo - za  kosilicu</t>
  </si>
  <si>
    <t>Tisak</t>
  </si>
  <si>
    <t>Film i izrada fotografija</t>
  </si>
  <si>
    <t>Upravne i administrativne pristojbe</t>
  </si>
  <si>
    <t>Ostale naknade građanima kućanstvima iz proračuna</t>
  </si>
  <si>
    <t>Ministarstvo obrazovanja</t>
  </si>
  <si>
    <t>Pelet</t>
  </si>
  <si>
    <t>Jubilarne nagrade</t>
  </si>
  <si>
    <t xml:space="preserve">Grafičke i tiskarske usluge </t>
  </si>
  <si>
    <t>Radne bilježnice</t>
  </si>
  <si>
    <t>Izrada projektne dokumentacije za energetsku obnovu PŠ u Sotinu</t>
  </si>
  <si>
    <t>Ograda oko PŠ Sotin i staza</t>
  </si>
  <si>
    <t>Telefonska centrala</t>
  </si>
  <si>
    <t>Razglas</t>
  </si>
  <si>
    <t xml:space="preserve"> REBALANS FINANCIJSKOG PLANA       za razdoblje 1.1.-31.12.2022.godine</t>
  </si>
  <si>
    <t>Ostale usluge za komunikaciju i prijevoz - prijevoz učenika na natjecanja</t>
  </si>
  <si>
    <t>FINANCIJSKI PLAN ZA 2022.g.</t>
  </si>
  <si>
    <t>Građeviski objekti</t>
  </si>
  <si>
    <t>Zgrade znastvenih i obrazovnih institucija - škole</t>
  </si>
  <si>
    <t>Pomoći temeljem prijenosa EU sredstava</t>
  </si>
  <si>
    <t>Namirnice - produženi boravak</t>
  </si>
  <si>
    <t>Višak prihoda poslovanja 2021.g.</t>
  </si>
  <si>
    <t>Plaće po sudskim presudama</t>
  </si>
  <si>
    <t>Doprinos za zaštitu zdravlja</t>
  </si>
  <si>
    <t>Doprinos za zapošljavanje</t>
  </si>
  <si>
    <t xml:space="preserve">Sudske prijstojbe </t>
  </si>
  <si>
    <t>Zatezne kamate za poreze</t>
  </si>
  <si>
    <t>Ostale zatezne kamate</t>
  </si>
  <si>
    <t>Zatezne kamate na doprinose</t>
  </si>
  <si>
    <t>Troškovi sudskih postupaka</t>
  </si>
  <si>
    <t>Uređaji, strojevi i oprema za ostale namjene</t>
  </si>
  <si>
    <t>FINANCIJSKI PLAN ZA 2022. G.</t>
  </si>
  <si>
    <t>REBALANS FINANCIJSKOG PLANA       za razdoblje 1.1.-31.12.2022.g.</t>
  </si>
  <si>
    <t xml:space="preserve"> REBALANS FINANCIJSKOG PLANA       za razdoblje 1.1.-31.12.2022.g.</t>
  </si>
  <si>
    <t>REBALANS FINANCIJSKOG PLANA       za razdoblje 1.1.-31.12.2022.godine</t>
  </si>
  <si>
    <t>Laboratorijske sluge</t>
  </si>
  <si>
    <t>Građevinski objekti</t>
  </si>
  <si>
    <t>Tekuće pomoći od izvanproračunskih korisnika</t>
  </si>
  <si>
    <t>Tekuće pomoći od HZZ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</si>
</sst>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&quot;kn&quot;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4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MS Sans Serif"/>
      <family val="0"/>
    </font>
    <font>
      <i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17" fillId="34" borderId="7" applyNumberFormat="0" applyAlignment="0" applyProtection="0"/>
    <xf numFmtId="0" fontId="34" fillId="42" borderId="8" applyNumberFormat="0" applyAlignment="0" applyProtection="0"/>
    <xf numFmtId="0" fontId="15" fillId="0" borderId="9" applyNumberFormat="0" applyFill="0" applyAlignment="0" applyProtection="0"/>
    <xf numFmtId="0" fontId="3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9" fillId="44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41" fillId="45" borderId="14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8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1" fillId="0" borderId="17" xfId="0" applyNumberFormat="1" applyFont="1" applyFill="1" applyBorder="1" applyAlignment="1" applyProtection="1">
      <alignment vertical="center"/>
      <protection/>
    </xf>
    <xf numFmtId="0" fontId="2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vertical="center" wrapText="1"/>
      <protection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22" fillId="0" borderId="17" xfId="0" applyNumberFormat="1" applyFont="1" applyFill="1" applyBorder="1" applyAlignment="1" applyProtection="1">
      <alignment vertical="center"/>
      <protection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4" fontId="22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vertical="center"/>
      <protection/>
    </xf>
    <xf numFmtId="4" fontId="21" fillId="0" borderId="19" xfId="0" applyNumberFormat="1" applyFont="1" applyFill="1" applyBorder="1" applyAlignment="1" applyProtection="1">
      <alignment horizontal="right" vertical="center"/>
      <protection/>
    </xf>
    <xf numFmtId="0" fontId="22" fillId="0" borderId="18" xfId="0" applyNumberFormat="1" applyFont="1" applyFill="1" applyBorder="1" applyAlignment="1" applyProtection="1">
      <alignment vertical="center"/>
      <protection/>
    </xf>
    <xf numFmtId="4" fontId="22" fillId="0" borderId="19" xfId="0" applyNumberFormat="1" applyFont="1" applyFill="1" applyBorder="1" applyAlignment="1" applyProtection="1">
      <alignment horizontal="right" vertical="center"/>
      <protection/>
    </xf>
    <xf numFmtId="4" fontId="23" fillId="0" borderId="19" xfId="0" applyNumberFormat="1" applyFont="1" applyBorder="1" applyAlignment="1">
      <alignment horizontal="right" vertical="center" wrapText="1"/>
    </xf>
    <xf numFmtId="0" fontId="22" fillId="0" borderId="20" xfId="0" applyNumberFormat="1" applyFont="1" applyFill="1" applyBorder="1" applyAlignment="1" applyProtection="1">
      <alignment vertical="center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21" xfId="0" applyNumberFormat="1" applyFont="1" applyFill="1" applyBorder="1" applyAlignment="1" applyProtection="1">
      <alignment vertical="center"/>
      <protection/>
    </xf>
    <xf numFmtId="4" fontId="22" fillId="0" borderId="21" xfId="0" applyNumberFormat="1" applyFont="1" applyFill="1" applyBorder="1" applyAlignment="1" applyProtection="1">
      <alignment horizontal="right" vertical="center"/>
      <protection/>
    </xf>
    <xf numFmtId="4" fontId="22" fillId="0" borderId="22" xfId="0" applyNumberFormat="1" applyFont="1" applyFill="1" applyBorder="1" applyAlignment="1" applyProtection="1">
      <alignment horizontal="right" vertical="center"/>
      <protection/>
    </xf>
    <xf numFmtId="0" fontId="21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25" xfId="0" applyNumberFormat="1" applyFont="1" applyFill="1" applyBorder="1" applyAlignment="1" applyProtection="1">
      <alignment horizontal="center" vertical="center" wrapText="1"/>
      <protection/>
    </xf>
    <xf numFmtId="4" fontId="21" fillId="0" borderId="24" xfId="0" applyNumberFormat="1" applyFont="1" applyFill="1" applyBorder="1" applyAlignment="1" applyProtection="1">
      <alignment horizontal="right" vertical="center" wrapText="1"/>
      <protection/>
    </xf>
    <xf numFmtId="4" fontId="21" fillId="0" borderId="25" xfId="0" applyNumberFormat="1" applyFont="1" applyFill="1" applyBorder="1" applyAlignment="1" applyProtection="1">
      <alignment horizontal="right" vertical="center" wrapText="1"/>
      <protection/>
    </xf>
    <xf numFmtId="4" fontId="21" fillId="0" borderId="26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0" fillId="0" borderId="26" xfId="0" applyNumberFormat="1" applyFill="1" applyBorder="1" applyAlignment="1" applyProtection="1">
      <alignment vertical="center"/>
      <protection/>
    </xf>
    <xf numFmtId="0" fontId="22" fillId="0" borderId="17" xfId="0" applyNumberFormat="1" applyFont="1" applyFill="1" applyBorder="1" applyAlignment="1" applyProtection="1">
      <alignment vertical="center" wrapText="1"/>
      <protection/>
    </xf>
    <xf numFmtId="0" fontId="22" fillId="0" borderId="29" xfId="0" applyNumberFormat="1" applyFont="1" applyFill="1" applyBorder="1" applyAlignment="1" applyProtection="1">
      <alignment vertical="center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vertical="center" wrapText="1"/>
      <protection/>
    </xf>
    <xf numFmtId="4" fontId="22" fillId="0" borderId="31" xfId="0" applyNumberFormat="1" applyFont="1" applyFill="1" applyBorder="1" applyAlignment="1" applyProtection="1">
      <alignment horizontal="right" vertical="center"/>
      <protection/>
    </xf>
    <xf numFmtId="0" fontId="21" fillId="0" borderId="29" xfId="0" applyNumberFormat="1" applyFont="1" applyFill="1" applyBorder="1" applyAlignment="1" applyProtection="1">
      <alignment vertical="center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  <xf numFmtId="0" fontId="21" fillId="0" borderId="30" xfId="0" applyNumberFormat="1" applyFont="1" applyFill="1" applyBorder="1" applyAlignment="1" applyProtection="1">
      <alignment vertical="center" wrapText="1"/>
      <protection/>
    </xf>
    <xf numFmtId="4" fontId="21" fillId="0" borderId="31" xfId="0" applyNumberFormat="1" applyFont="1" applyFill="1" applyBorder="1" applyAlignment="1" applyProtection="1">
      <alignment horizontal="right" vertical="center"/>
      <protection/>
    </xf>
    <xf numFmtId="0" fontId="21" fillId="0" borderId="32" xfId="0" applyNumberFormat="1" applyFont="1" applyFill="1" applyBorder="1" applyAlignment="1" applyProtection="1">
      <alignment vertical="center"/>
      <protection/>
    </xf>
    <xf numFmtId="0" fontId="21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 applyProtection="1">
      <alignment vertical="center" wrapText="1"/>
      <protection/>
    </xf>
    <xf numFmtId="4" fontId="21" fillId="0" borderId="33" xfId="0" applyNumberFormat="1" applyFont="1" applyFill="1" applyBorder="1" applyAlignment="1" applyProtection="1">
      <alignment horizontal="right" vertical="center"/>
      <protection/>
    </xf>
    <xf numFmtId="4" fontId="21" fillId="0" borderId="34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1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4" fontId="21" fillId="0" borderId="36" xfId="0" applyNumberFormat="1" applyFont="1" applyFill="1" applyBorder="1" applyAlignment="1" applyProtection="1">
      <alignment horizontal="right" vertical="center" wrapText="1"/>
      <protection/>
    </xf>
    <xf numFmtId="0" fontId="22" fillId="0" borderId="30" xfId="0" applyNumberFormat="1" applyFont="1" applyFill="1" applyBorder="1" applyAlignment="1" applyProtection="1">
      <alignment vertical="center"/>
      <protection/>
    </xf>
    <xf numFmtId="0" fontId="22" fillId="0" borderId="21" xfId="0" applyNumberFormat="1" applyFont="1" applyFill="1" applyBorder="1" applyAlignment="1" applyProtection="1">
      <alignment vertical="center" wrapText="1"/>
      <protection/>
    </xf>
    <xf numFmtId="4" fontId="23" fillId="0" borderId="17" xfId="0" applyNumberFormat="1" applyFont="1" applyBorder="1" applyAlignment="1">
      <alignment horizontal="right" vertical="center" wrapText="1"/>
    </xf>
    <xf numFmtId="0" fontId="21" fillId="0" borderId="23" xfId="0" applyNumberFormat="1" applyFont="1" applyFill="1" applyBorder="1" applyAlignment="1" applyProtection="1">
      <alignment horizontal="right" vertical="center" wrapText="1"/>
      <protection/>
    </xf>
    <xf numFmtId="0" fontId="22" fillId="0" borderId="37" xfId="0" applyNumberFormat="1" applyFont="1" applyFill="1" applyBorder="1" applyAlignment="1" applyProtection="1">
      <alignment vertical="center"/>
      <protection/>
    </xf>
    <xf numFmtId="4" fontId="22" fillId="0" borderId="38" xfId="0" applyNumberFormat="1" applyFont="1" applyFill="1" applyBorder="1" applyAlignment="1" applyProtection="1">
      <alignment horizontal="right" vertical="center"/>
      <protection/>
    </xf>
    <xf numFmtId="2" fontId="22" fillId="0" borderId="17" xfId="0" applyNumberFormat="1" applyFont="1" applyFill="1" applyBorder="1" applyAlignment="1" applyProtection="1">
      <alignment vertical="center" wrapText="1"/>
      <protection/>
    </xf>
    <xf numFmtId="4" fontId="21" fillId="0" borderId="39" xfId="0" applyNumberFormat="1" applyFont="1" applyFill="1" applyBorder="1" applyAlignment="1" applyProtection="1">
      <alignment horizontal="right" vertical="center" wrapText="1"/>
      <protection/>
    </xf>
    <xf numFmtId="4" fontId="21" fillId="0" borderId="40" xfId="0" applyNumberFormat="1" applyFont="1" applyFill="1" applyBorder="1" applyAlignment="1" applyProtection="1">
      <alignment horizontal="right" vertical="center"/>
      <protection/>
    </xf>
    <xf numFmtId="0" fontId="25" fillId="0" borderId="18" xfId="0" applyNumberFormat="1" applyFont="1" applyFill="1" applyBorder="1" applyAlignment="1" applyProtection="1">
      <alignment vertical="center"/>
      <protection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4" fontId="25" fillId="0" borderId="40" xfId="0" applyNumberFormat="1" applyFont="1" applyFill="1" applyBorder="1" applyAlignment="1" applyProtection="1">
      <alignment horizontal="right" vertical="center"/>
      <protection/>
    </xf>
    <xf numFmtId="4" fontId="22" fillId="0" borderId="40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0" xfId="0" applyNumberFormat="1" applyFont="1" applyFill="1" applyBorder="1" applyAlignment="1" applyProtection="1">
      <alignment horizontal="left" vertical="center"/>
      <protection/>
    </xf>
    <xf numFmtId="0" fontId="22" fillId="0" borderId="41" xfId="0" applyNumberFormat="1" applyFont="1" applyFill="1" applyBorder="1" applyAlignment="1" applyProtection="1">
      <alignment vertical="center"/>
      <protection/>
    </xf>
    <xf numFmtId="4" fontId="22" fillId="0" borderId="30" xfId="0" applyNumberFormat="1" applyFont="1" applyFill="1" applyBorder="1" applyAlignment="1" applyProtection="1">
      <alignment vertical="center" wrapText="1"/>
      <protection/>
    </xf>
    <xf numFmtId="4" fontId="22" fillId="0" borderId="38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/>
    </xf>
    <xf numFmtId="4" fontId="21" fillId="0" borderId="38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21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horizontal="left" wrapText="1"/>
      <protection/>
    </xf>
    <xf numFmtId="3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right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37.28125" style="0" customWidth="1"/>
    <col min="4" max="6" width="18.7109375" style="0" customWidth="1"/>
  </cols>
  <sheetData>
    <row r="1" spans="1:3" ht="12" customHeight="1">
      <c r="A1" s="78" t="s">
        <v>127</v>
      </c>
      <c r="B1" s="79"/>
      <c r="C1" s="45"/>
    </row>
    <row r="2" spans="1:3" ht="12">
      <c r="A2" s="79"/>
      <c r="B2" s="79"/>
      <c r="C2" s="45"/>
    </row>
    <row r="4" spans="2:5" ht="12">
      <c r="B4" s="70" t="s">
        <v>181</v>
      </c>
      <c r="C4" s="71"/>
      <c r="D4" s="71"/>
      <c r="E4" s="71"/>
    </row>
    <row r="5" spans="2:5" ht="12">
      <c r="B5" s="71"/>
      <c r="C5" s="71"/>
      <c r="D5" s="71"/>
      <c r="E5" s="71"/>
    </row>
    <row r="6" ht="12.75" thickBot="1"/>
    <row r="7" spans="1:9" ht="59.25" customHeight="1" thickBot="1">
      <c r="A7" s="20" t="s">
        <v>17</v>
      </c>
      <c r="B7" s="21" t="s">
        <v>18</v>
      </c>
      <c r="C7" s="21" t="s">
        <v>19</v>
      </c>
      <c r="D7" s="21" t="s">
        <v>178</v>
      </c>
      <c r="E7" s="21" t="s">
        <v>21</v>
      </c>
      <c r="F7" s="22" t="s">
        <v>20</v>
      </c>
      <c r="G7" s="1"/>
      <c r="H7" s="1"/>
      <c r="I7" s="1"/>
    </row>
    <row r="8" spans="1:9" ht="24.75" customHeight="1" thickBot="1">
      <c r="A8" s="72" t="s">
        <v>40</v>
      </c>
      <c r="B8" s="73"/>
      <c r="C8" s="73"/>
      <c r="D8" s="24">
        <f>D9+D16</f>
        <v>1347500</v>
      </c>
      <c r="E8" s="24">
        <f>E9+E16</f>
        <v>207000</v>
      </c>
      <c r="F8" s="24">
        <f>F9+F16</f>
        <v>1554500</v>
      </c>
      <c r="G8" s="1"/>
      <c r="H8" s="1"/>
      <c r="I8" s="1"/>
    </row>
    <row r="9" spans="1:9" ht="24.75" customHeight="1" thickBot="1">
      <c r="A9" s="20"/>
      <c r="B9" s="21"/>
      <c r="C9" s="21" t="s">
        <v>36</v>
      </c>
      <c r="D9" s="24">
        <f>D10</f>
        <v>1347500</v>
      </c>
      <c r="E9" s="24">
        <f>E10</f>
        <v>207000</v>
      </c>
      <c r="F9" s="24">
        <f>F10</f>
        <v>1554500</v>
      </c>
      <c r="G9" s="1"/>
      <c r="H9" s="1"/>
      <c r="I9" s="1"/>
    </row>
    <row r="10" spans="1:6" ht="24.75" customHeight="1">
      <c r="A10" s="10">
        <v>671</v>
      </c>
      <c r="B10" s="4"/>
      <c r="C10" s="5" t="s">
        <v>143</v>
      </c>
      <c r="D10" s="11">
        <f>D11+D12</f>
        <v>1347500</v>
      </c>
      <c r="E10" s="6">
        <f>E11+E12</f>
        <v>207000</v>
      </c>
      <c r="F10" s="11">
        <f>F11+F12</f>
        <v>1554500</v>
      </c>
    </row>
    <row r="11" spans="1:6" ht="24.75" customHeight="1">
      <c r="A11" s="12">
        <v>6711</v>
      </c>
      <c r="B11" s="8"/>
      <c r="C11" s="31" t="s">
        <v>143</v>
      </c>
      <c r="D11" s="13">
        <v>1132500</v>
      </c>
      <c r="E11" s="9">
        <f>F11-D11</f>
        <v>422000</v>
      </c>
      <c r="F11" s="13">
        <v>1554500</v>
      </c>
    </row>
    <row r="12" spans="1:6" ht="24.75" customHeight="1" thickBot="1">
      <c r="A12" s="15">
        <v>6712</v>
      </c>
      <c r="B12" s="16"/>
      <c r="C12" s="50" t="s">
        <v>144</v>
      </c>
      <c r="D12" s="19">
        <v>215000</v>
      </c>
      <c r="E12" s="18">
        <f>F12-D12</f>
        <v>-215000</v>
      </c>
      <c r="F12" s="19">
        <v>0</v>
      </c>
    </row>
    <row r="13" spans="1:6" ht="12">
      <c r="A13" s="2"/>
      <c r="B13" s="2"/>
      <c r="C13" s="2"/>
      <c r="D13" s="2"/>
      <c r="E13" s="2"/>
      <c r="F13" s="2"/>
    </row>
    <row r="14" spans="1:6" ht="12.75" thickBot="1">
      <c r="A14" s="2"/>
      <c r="B14" s="2"/>
      <c r="C14" s="2"/>
      <c r="D14" s="2"/>
      <c r="E14" s="2"/>
      <c r="F14" s="2"/>
    </row>
    <row r="15" spans="1:6" ht="42" thickBot="1">
      <c r="A15" s="20" t="s">
        <v>17</v>
      </c>
      <c r="B15" s="21" t="s">
        <v>18</v>
      </c>
      <c r="C15" s="21" t="s">
        <v>19</v>
      </c>
      <c r="D15" s="22" t="s">
        <v>20</v>
      </c>
      <c r="E15" s="21" t="s">
        <v>21</v>
      </c>
      <c r="F15" s="22" t="s">
        <v>20</v>
      </c>
    </row>
    <row r="16" spans="1:6" ht="24.75" customHeight="1">
      <c r="A16" s="29">
        <v>922</v>
      </c>
      <c r="B16" s="30"/>
      <c r="C16" s="30" t="s">
        <v>37</v>
      </c>
      <c r="D16" s="26">
        <f>D17</f>
        <v>0</v>
      </c>
      <c r="E16" s="25">
        <f>E17</f>
        <v>0</v>
      </c>
      <c r="F16" s="26">
        <f>F17</f>
        <v>0</v>
      </c>
    </row>
    <row r="17" spans="1:6" ht="24.75" customHeight="1" thickBot="1">
      <c r="A17" s="27">
        <v>92211</v>
      </c>
      <c r="B17" s="28" t="s">
        <v>38</v>
      </c>
      <c r="C17" s="28" t="s">
        <v>39</v>
      </c>
      <c r="D17" s="19">
        <v>0</v>
      </c>
      <c r="E17" s="18">
        <f>F17-D17</f>
        <v>0</v>
      </c>
      <c r="F17" s="19">
        <v>0</v>
      </c>
    </row>
    <row r="18" spans="1:2" ht="12" customHeight="1">
      <c r="A18" s="74"/>
      <c r="B18" s="75"/>
    </row>
    <row r="19" spans="1:6" ht="12" customHeight="1">
      <c r="A19" s="75"/>
      <c r="B19" s="75"/>
      <c r="D19" s="76" t="s">
        <v>145</v>
      </c>
      <c r="E19" s="77"/>
      <c r="F19" s="77"/>
    </row>
    <row r="20" spans="1:6" ht="12">
      <c r="A20" s="75"/>
      <c r="B20" s="75"/>
      <c r="D20" s="77"/>
      <c r="E20" s="77"/>
      <c r="F20" s="77"/>
    </row>
    <row r="21" spans="1:6" ht="12">
      <c r="A21" s="75"/>
      <c r="B21" s="75"/>
      <c r="D21" s="77"/>
      <c r="E21" s="77"/>
      <c r="F21" s="77"/>
    </row>
    <row r="22" spans="4:6" ht="12">
      <c r="D22" s="77"/>
      <c r="E22" s="77"/>
      <c r="F22" s="77"/>
    </row>
  </sheetData>
  <sheetProtection/>
  <mergeCells count="5">
    <mergeCell ref="B4:E5"/>
    <mergeCell ref="A8:C8"/>
    <mergeCell ref="A18:B21"/>
    <mergeCell ref="D19:F22"/>
    <mergeCell ref="A1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3">
      <selection activeCell="I88" sqref="I8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37.28125" style="0" customWidth="1"/>
    <col min="4" max="6" width="18.7109375" style="0" customWidth="1"/>
  </cols>
  <sheetData>
    <row r="1" spans="1:3" ht="12">
      <c r="A1" s="78" t="s">
        <v>127</v>
      </c>
      <c r="B1" s="79"/>
      <c r="C1" s="45"/>
    </row>
    <row r="2" spans="1:3" ht="12">
      <c r="A2" s="79"/>
      <c r="B2" s="79"/>
      <c r="C2" s="45"/>
    </row>
    <row r="4" spans="2:5" ht="12">
      <c r="B4" s="70" t="s">
        <v>161</v>
      </c>
      <c r="C4" s="71"/>
      <c r="D4" s="71"/>
      <c r="E4" s="71"/>
    </row>
    <row r="5" spans="2:5" ht="12">
      <c r="B5" s="71"/>
      <c r="C5" s="71"/>
      <c r="D5" s="71"/>
      <c r="E5" s="71"/>
    </row>
    <row r="6" ht="12.75" thickBot="1"/>
    <row r="7" spans="1:8" ht="59.25" customHeight="1" thickBot="1">
      <c r="A7" s="20" t="s">
        <v>17</v>
      </c>
      <c r="B7" s="21" t="s">
        <v>18</v>
      </c>
      <c r="C7" s="21" t="s">
        <v>19</v>
      </c>
      <c r="D7" s="21" t="s">
        <v>163</v>
      </c>
      <c r="E7" s="21" t="s">
        <v>21</v>
      </c>
      <c r="F7" s="22" t="s">
        <v>20</v>
      </c>
      <c r="G7" s="1"/>
      <c r="H7" s="1"/>
    </row>
    <row r="8" spans="1:8" ht="24.75" customHeight="1" thickBot="1">
      <c r="A8" s="46"/>
      <c r="B8" s="47"/>
      <c r="C8" s="47" t="s">
        <v>136</v>
      </c>
      <c r="D8" s="48">
        <f>D9+D90</f>
        <v>1347500</v>
      </c>
      <c r="E8" s="48">
        <f>E9+E90</f>
        <v>199000</v>
      </c>
      <c r="F8" s="56">
        <f>F9+F90</f>
        <v>1554500</v>
      </c>
      <c r="G8" s="1"/>
      <c r="H8" s="1"/>
    </row>
    <row r="9" spans="1:8" ht="24.75" customHeight="1" thickBot="1">
      <c r="A9" s="52">
        <v>3</v>
      </c>
      <c r="B9" s="21"/>
      <c r="C9" s="21" t="s">
        <v>138</v>
      </c>
      <c r="D9" s="23">
        <f>D10+D14+D18+D21+D30+D48+D74+D76+D85+D87</f>
        <v>1132500</v>
      </c>
      <c r="E9" s="23">
        <f>E10+E14+E18+E21+E30+E48+E74+E76+E85+E87</f>
        <v>414000</v>
      </c>
      <c r="F9" s="24">
        <f>F10+F14+F18+F21+F30+F48+F74+F76+F85+F87</f>
        <v>1554500</v>
      </c>
      <c r="G9" s="1"/>
      <c r="H9" s="1"/>
    </row>
    <row r="10" spans="1:8" ht="30" customHeight="1">
      <c r="A10" s="40">
        <v>311</v>
      </c>
      <c r="B10" s="41"/>
      <c r="C10" s="42" t="s">
        <v>0</v>
      </c>
      <c r="D10" s="43">
        <f>D11+D12+D13</f>
        <v>165000</v>
      </c>
      <c r="E10" s="43">
        <f>E11+E12+E13</f>
        <v>226000</v>
      </c>
      <c r="F10" s="44">
        <f>F11+F12+F13</f>
        <v>391000</v>
      </c>
      <c r="G10" s="1"/>
      <c r="H10" s="1"/>
    </row>
    <row r="11" spans="1:8" ht="24.75" customHeight="1">
      <c r="A11" s="12">
        <v>31111</v>
      </c>
      <c r="B11" s="8" t="s">
        <v>42</v>
      </c>
      <c r="C11" s="7" t="s">
        <v>43</v>
      </c>
      <c r="D11" s="9">
        <v>0</v>
      </c>
      <c r="E11" s="9">
        <f>F11-D11</f>
        <v>40000</v>
      </c>
      <c r="F11" s="13">
        <v>40000</v>
      </c>
      <c r="G11" s="1"/>
      <c r="H11" s="1"/>
    </row>
    <row r="12" spans="1:8" ht="24.75" customHeight="1">
      <c r="A12" s="12">
        <v>31111</v>
      </c>
      <c r="B12" s="8"/>
      <c r="C12" s="7" t="s">
        <v>128</v>
      </c>
      <c r="D12" s="9">
        <v>165000</v>
      </c>
      <c r="E12" s="9">
        <f>F12-D12</f>
        <v>185000</v>
      </c>
      <c r="F12" s="13">
        <v>350000</v>
      </c>
      <c r="G12" s="1"/>
      <c r="H12" s="1"/>
    </row>
    <row r="13" spans="1:8" ht="24.75" customHeight="1">
      <c r="A13" s="12">
        <v>31131</v>
      </c>
      <c r="B13" s="8"/>
      <c r="C13" s="7" t="s">
        <v>16</v>
      </c>
      <c r="D13" s="9">
        <v>0</v>
      </c>
      <c r="E13" s="9">
        <f>F13-D13</f>
        <v>1000</v>
      </c>
      <c r="F13" s="13">
        <v>1000</v>
      </c>
      <c r="G13" s="1"/>
      <c r="H13" s="1"/>
    </row>
    <row r="14" spans="1:8" ht="24.75" customHeight="1">
      <c r="A14" s="10">
        <v>312</v>
      </c>
      <c r="B14" s="4"/>
      <c r="C14" s="3" t="s">
        <v>1</v>
      </c>
      <c r="D14" s="6">
        <f>D15+D16+D17</f>
        <v>4500</v>
      </c>
      <c r="E14" s="6">
        <f>E15+E16+E17</f>
        <v>6000</v>
      </c>
      <c r="F14" s="6">
        <f>F15+F16+F17</f>
        <v>10500</v>
      </c>
      <c r="G14" s="1"/>
      <c r="H14" s="1"/>
    </row>
    <row r="15" spans="1:8" ht="24.75" customHeight="1">
      <c r="A15" s="12">
        <v>31216</v>
      </c>
      <c r="B15" s="8"/>
      <c r="C15" s="7" t="s">
        <v>107</v>
      </c>
      <c r="D15" s="9">
        <v>0</v>
      </c>
      <c r="E15" s="9">
        <f>F15-D15</f>
        <v>3000</v>
      </c>
      <c r="F15" s="13">
        <v>3000</v>
      </c>
      <c r="G15" s="1"/>
      <c r="H15" s="1"/>
    </row>
    <row r="16" spans="1:8" ht="24.75" customHeight="1">
      <c r="A16" s="12">
        <v>31216</v>
      </c>
      <c r="B16" s="8"/>
      <c r="C16" s="7" t="s">
        <v>129</v>
      </c>
      <c r="D16" s="9">
        <v>3000</v>
      </c>
      <c r="E16" s="9">
        <f>F16-D16</f>
        <v>3000</v>
      </c>
      <c r="F16" s="13">
        <v>6000</v>
      </c>
      <c r="G16" s="1"/>
      <c r="H16" s="1"/>
    </row>
    <row r="17" spans="1:8" ht="24.75" customHeight="1">
      <c r="A17" s="12">
        <v>31219</v>
      </c>
      <c r="B17" s="8"/>
      <c r="C17" s="7" t="s">
        <v>130</v>
      </c>
      <c r="D17" s="9">
        <v>1500</v>
      </c>
      <c r="E17" s="9">
        <f>F17-D17</f>
        <v>0</v>
      </c>
      <c r="F17" s="13">
        <v>1500</v>
      </c>
      <c r="G17" s="1"/>
      <c r="H17" s="1"/>
    </row>
    <row r="18" spans="1:6" ht="24.75" customHeight="1">
      <c r="A18" s="10">
        <v>313</v>
      </c>
      <c r="B18" s="3"/>
      <c r="C18" s="5" t="s">
        <v>2</v>
      </c>
      <c r="D18" s="6">
        <f>D19+D20</f>
        <v>46000</v>
      </c>
      <c r="E18" s="6">
        <f>E19+E20</f>
        <v>31600</v>
      </c>
      <c r="F18" s="11">
        <f>F19+F20</f>
        <v>77600</v>
      </c>
    </row>
    <row r="19" spans="1:6" ht="24.75" customHeight="1">
      <c r="A19" s="12">
        <v>31321</v>
      </c>
      <c r="B19" s="8" t="s">
        <v>44</v>
      </c>
      <c r="C19" s="7" t="s">
        <v>45</v>
      </c>
      <c r="D19" s="51">
        <v>0</v>
      </c>
      <c r="E19" s="9">
        <f>F19-D19</f>
        <v>10000</v>
      </c>
      <c r="F19" s="14">
        <v>10000</v>
      </c>
    </row>
    <row r="20" spans="1:6" ht="24.75" customHeight="1">
      <c r="A20" s="12">
        <v>31321</v>
      </c>
      <c r="B20" s="8"/>
      <c r="C20" s="7" t="s">
        <v>131</v>
      </c>
      <c r="D20" s="51">
        <f>33000+13000</f>
        <v>46000</v>
      </c>
      <c r="E20" s="9">
        <f>F20-D20</f>
        <v>21600</v>
      </c>
      <c r="F20" s="14">
        <v>67600</v>
      </c>
    </row>
    <row r="21" spans="1:6" ht="24.75" customHeight="1">
      <c r="A21" s="10">
        <v>321</v>
      </c>
      <c r="B21" s="4"/>
      <c r="C21" s="3" t="s">
        <v>3</v>
      </c>
      <c r="D21" s="6">
        <f>D22+D23+D24+D25+D26+D27+D28+D29</f>
        <v>54000</v>
      </c>
      <c r="E21" s="6">
        <f>E22+E23+E24+E25+E26+E27+E28+E29</f>
        <v>7500</v>
      </c>
      <c r="F21" s="6">
        <f>F22+F23+F24+F25+F26+F27+F28+F29</f>
        <v>61500</v>
      </c>
    </row>
    <row r="22" spans="1:6" ht="24.75" customHeight="1">
      <c r="A22" s="12">
        <v>32111</v>
      </c>
      <c r="B22" s="8" t="s">
        <v>46</v>
      </c>
      <c r="C22" s="7" t="s">
        <v>57</v>
      </c>
      <c r="D22" s="9">
        <v>10000</v>
      </c>
      <c r="E22" s="9">
        <f aca="true" t="shared" si="0" ref="E22:E29">F22-D22</f>
        <v>5000</v>
      </c>
      <c r="F22" s="13">
        <v>15000</v>
      </c>
    </row>
    <row r="23" spans="1:6" ht="24.75" customHeight="1">
      <c r="A23" s="12">
        <v>32113</v>
      </c>
      <c r="B23" s="8"/>
      <c r="C23" s="7" t="s">
        <v>58</v>
      </c>
      <c r="D23" s="9">
        <v>11000</v>
      </c>
      <c r="E23" s="9">
        <f t="shared" si="0"/>
        <v>0</v>
      </c>
      <c r="F23" s="13">
        <v>11000</v>
      </c>
    </row>
    <row r="24" spans="1:6" ht="24.75" customHeight="1">
      <c r="A24" s="12">
        <v>32115</v>
      </c>
      <c r="B24" s="8"/>
      <c r="C24" s="7" t="s">
        <v>59</v>
      </c>
      <c r="D24" s="9">
        <v>10000</v>
      </c>
      <c r="E24" s="9">
        <f t="shared" si="0"/>
        <v>0</v>
      </c>
      <c r="F24" s="13">
        <v>10000</v>
      </c>
    </row>
    <row r="25" spans="1:6" ht="24.75" customHeight="1">
      <c r="A25" s="12">
        <v>32121</v>
      </c>
      <c r="B25" s="8"/>
      <c r="C25" s="31" t="s">
        <v>60</v>
      </c>
      <c r="D25" s="9">
        <v>0</v>
      </c>
      <c r="E25" s="9">
        <f t="shared" si="0"/>
        <v>3000</v>
      </c>
      <c r="F25" s="13">
        <v>3000</v>
      </c>
    </row>
    <row r="26" spans="1:6" ht="24.75" customHeight="1">
      <c r="A26" s="12">
        <v>32121</v>
      </c>
      <c r="B26" s="8"/>
      <c r="C26" s="31" t="s">
        <v>132</v>
      </c>
      <c r="D26" s="9">
        <v>1000</v>
      </c>
      <c r="E26" s="9">
        <f t="shared" si="0"/>
        <v>4000</v>
      </c>
      <c r="F26" s="13">
        <v>5000</v>
      </c>
    </row>
    <row r="27" spans="1:6" ht="24.75" customHeight="1">
      <c r="A27" s="12">
        <v>32131</v>
      </c>
      <c r="B27" s="8" t="s">
        <v>47</v>
      </c>
      <c r="C27" s="7" t="s">
        <v>10</v>
      </c>
      <c r="D27" s="9">
        <v>15000</v>
      </c>
      <c r="E27" s="9">
        <f t="shared" si="0"/>
        <v>-5000</v>
      </c>
      <c r="F27" s="13">
        <v>10000</v>
      </c>
    </row>
    <row r="28" spans="1:6" ht="24.75" customHeight="1">
      <c r="A28" s="12">
        <v>32132</v>
      </c>
      <c r="B28" s="8"/>
      <c r="C28" s="7" t="s">
        <v>61</v>
      </c>
      <c r="D28" s="9">
        <v>5000</v>
      </c>
      <c r="E28" s="9">
        <f t="shared" si="0"/>
        <v>0</v>
      </c>
      <c r="F28" s="13">
        <v>5000</v>
      </c>
    </row>
    <row r="29" spans="1:6" ht="24.75" customHeight="1">
      <c r="A29" s="12">
        <v>32141</v>
      </c>
      <c r="B29" s="8" t="s">
        <v>48</v>
      </c>
      <c r="C29" s="31" t="s">
        <v>62</v>
      </c>
      <c r="D29" s="9">
        <v>2000</v>
      </c>
      <c r="E29" s="9">
        <f t="shared" si="0"/>
        <v>500</v>
      </c>
      <c r="F29" s="13">
        <v>2500</v>
      </c>
    </row>
    <row r="30" spans="1:6" ht="24.75" customHeight="1">
      <c r="A30" s="10">
        <v>322</v>
      </c>
      <c r="B30" s="4"/>
      <c r="C30" s="3" t="s">
        <v>4</v>
      </c>
      <c r="D30" s="6">
        <f>D31+D32+D33+D34+D35+D36+D37+D38+D39+D40+D41+D42+D43+D44+D45+D46+D47</f>
        <v>305000</v>
      </c>
      <c r="E30" s="6">
        <f>E31+E32+E33+E34+E35+E36+E37+E38+E39+E40+E41+E42+E43+E44+E45+E46+E47</f>
        <v>120200</v>
      </c>
      <c r="F30" s="11">
        <f>F31+F32+F33+F34+F35+F36+F37+F38+F39+F40+F41+F42+F43+F44+F45+F46+F47</f>
        <v>425200</v>
      </c>
    </row>
    <row r="31" spans="1:6" ht="24.75" customHeight="1">
      <c r="A31" s="12">
        <v>32211</v>
      </c>
      <c r="B31" s="8" t="s">
        <v>49</v>
      </c>
      <c r="C31" s="7" t="s">
        <v>63</v>
      </c>
      <c r="D31" s="9">
        <v>20000</v>
      </c>
      <c r="E31" s="9">
        <f>F31-D31</f>
        <v>0</v>
      </c>
      <c r="F31" s="13">
        <v>20000</v>
      </c>
    </row>
    <row r="32" spans="1:6" ht="24.75" customHeight="1">
      <c r="A32" s="12">
        <v>32212</v>
      </c>
      <c r="B32" s="8"/>
      <c r="C32" s="7" t="s">
        <v>64</v>
      </c>
      <c r="D32" s="9">
        <v>10000</v>
      </c>
      <c r="E32" s="9">
        <f aca="true" t="shared" si="1" ref="E32:E38">F32-D32</f>
        <v>-5000</v>
      </c>
      <c r="F32" s="13">
        <v>5000</v>
      </c>
    </row>
    <row r="33" spans="1:6" ht="24.75" customHeight="1">
      <c r="A33" s="12">
        <v>32214</v>
      </c>
      <c r="B33" s="8"/>
      <c r="C33" s="7" t="s">
        <v>65</v>
      </c>
      <c r="D33" s="9">
        <v>15000</v>
      </c>
      <c r="E33" s="9">
        <f t="shared" si="1"/>
        <v>10000</v>
      </c>
      <c r="F33" s="13">
        <v>25000</v>
      </c>
    </row>
    <row r="34" spans="1:6" ht="24.75" customHeight="1">
      <c r="A34" s="12">
        <v>32216</v>
      </c>
      <c r="B34" s="8"/>
      <c r="C34" s="7" t="s">
        <v>66</v>
      </c>
      <c r="D34" s="9">
        <v>25000</v>
      </c>
      <c r="E34" s="9">
        <f t="shared" si="1"/>
        <v>15000</v>
      </c>
      <c r="F34" s="13">
        <v>40000</v>
      </c>
    </row>
    <row r="35" spans="1:6" ht="24.75" customHeight="1">
      <c r="A35" s="12">
        <v>32219</v>
      </c>
      <c r="B35" s="8"/>
      <c r="C35" s="7" t="s">
        <v>67</v>
      </c>
      <c r="D35" s="9">
        <v>4000</v>
      </c>
      <c r="E35" s="9">
        <f t="shared" si="1"/>
        <v>0</v>
      </c>
      <c r="F35" s="13">
        <v>4000</v>
      </c>
    </row>
    <row r="36" spans="1:6" ht="24.75" customHeight="1">
      <c r="A36" s="12">
        <v>32224</v>
      </c>
      <c r="B36" s="8"/>
      <c r="C36" s="31" t="s">
        <v>146</v>
      </c>
      <c r="D36" s="9">
        <v>25000</v>
      </c>
      <c r="E36" s="9">
        <f t="shared" si="1"/>
        <v>27500</v>
      </c>
      <c r="F36" s="13">
        <v>52500</v>
      </c>
    </row>
    <row r="37" spans="1:6" ht="24.75" customHeight="1">
      <c r="A37" s="12">
        <v>32226</v>
      </c>
      <c r="B37" s="8"/>
      <c r="C37" s="7" t="s">
        <v>68</v>
      </c>
      <c r="D37" s="9">
        <v>1000</v>
      </c>
      <c r="E37" s="9">
        <f t="shared" si="1"/>
        <v>0</v>
      </c>
      <c r="F37" s="13">
        <v>1000</v>
      </c>
    </row>
    <row r="38" spans="1:6" ht="24.75" customHeight="1">
      <c r="A38" s="12">
        <v>32229</v>
      </c>
      <c r="B38" s="8"/>
      <c r="C38" s="7" t="s">
        <v>69</v>
      </c>
      <c r="D38" s="9">
        <v>0</v>
      </c>
      <c r="E38" s="9">
        <f t="shared" si="1"/>
        <v>5000</v>
      </c>
      <c r="F38" s="13">
        <v>5000</v>
      </c>
    </row>
    <row r="39" spans="1:6" ht="24.75" customHeight="1">
      <c r="A39" s="12">
        <v>32231</v>
      </c>
      <c r="B39" s="8" t="s">
        <v>50</v>
      </c>
      <c r="C39" s="7" t="s">
        <v>70</v>
      </c>
      <c r="D39" s="9">
        <v>60000</v>
      </c>
      <c r="E39" s="9">
        <f aca="true" t="shared" si="2" ref="E39:E47">F39-D39</f>
        <v>16700</v>
      </c>
      <c r="F39" s="13">
        <v>76700</v>
      </c>
    </row>
    <row r="40" spans="1:6" ht="24.75" customHeight="1">
      <c r="A40" s="12">
        <v>32233</v>
      </c>
      <c r="B40" s="8"/>
      <c r="C40" s="7" t="s">
        <v>71</v>
      </c>
      <c r="D40" s="9">
        <v>15000</v>
      </c>
      <c r="E40" s="9">
        <f t="shared" si="2"/>
        <v>5000</v>
      </c>
      <c r="F40" s="13">
        <v>20000</v>
      </c>
    </row>
    <row r="41" spans="1:6" ht="24.75" customHeight="1">
      <c r="A41" s="12">
        <v>32234</v>
      </c>
      <c r="B41" s="8"/>
      <c r="C41" s="7" t="s">
        <v>147</v>
      </c>
      <c r="D41" s="9">
        <v>2000</v>
      </c>
      <c r="E41" s="9">
        <f t="shared" si="2"/>
        <v>1000</v>
      </c>
      <c r="F41" s="13">
        <v>3000</v>
      </c>
    </row>
    <row r="42" spans="1:6" ht="24.75" customHeight="1">
      <c r="A42" s="12">
        <v>32239</v>
      </c>
      <c r="B42" s="8"/>
      <c r="C42" s="7" t="s">
        <v>153</v>
      </c>
      <c r="D42" s="9">
        <v>75000</v>
      </c>
      <c r="E42" s="9">
        <f t="shared" si="2"/>
        <v>45000</v>
      </c>
      <c r="F42" s="13">
        <v>120000</v>
      </c>
    </row>
    <row r="43" spans="1:6" ht="24.75" customHeight="1">
      <c r="A43" s="12">
        <v>32241</v>
      </c>
      <c r="B43" s="8" t="s">
        <v>51</v>
      </c>
      <c r="C43" s="31" t="s">
        <v>72</v>
      </c>
      <c r="D43" s="9">
        <v>10000</v>
      </c>
      <c r="E43" s="9">
        <f t="shared" si="2"/>
        <v>0</v>
      </c>
      <c r="F43" s="13">
        <v>10000</v>
      </c>
    </row>
    <row r="44" spans="1:6" ht="24.75" customHeight="1">
      <c r="A44" s="12">
        <v>32242</v>
      </c>
      <c r="B44" s="8"/>
      <c r="C44" s="31" t="s">
        <v>73</v>
      </c>
      <c r="D44" s="9">
        <v>15000</v>
      </c>
      <c r="E44" s="9">
        <f t="shared" si="2"/>
        <v>0</v>
      </c>
      <c r="F44" s="13">
        <v>15000</v>
      </c>
    </row>
    <row r="45" spans="1:6" ht="24.75" customHeight="1">
      <c r="A45" s="12">
        <v>32243</v>
      </c>
      <c r="B45" s="8"/>
      <c r="C45" s="7" t="s">
        <v>74</v>
      </c>
      <c r="D45" s="9">
        <v>3000</v>
      </c>
      <c r="E45" s="9">
        <f t="shared" si="2"/>
        <v>0</v>
      </c>
      <c r="F45" s="13">
        <v>3000</v>
      </c>
    </row>
    <row r="46" spans="1:6" ht="24.75" customHeight="1">
      <c r="A46" s="12">
        <v>32251</v>
      </c>
      <c r="B46" s="8" t="s">
        <v>51</v>
      </c>
      <c r="C46" s="7" t="s">
        <v>52</v>
      </c>
      <c r="D46" s="9">
        <v>15000</v>
      </c>
      <c r="E46" s="9">
        <f t="shared" si="2"/>
        <v>0</v>
      </c>
      <c r="F46" s="13">
        <v>15000</v>
      </c>
    </row>
    <row r="47" spans="1:6" ht="24.75" customHeight="1">
      <c r="A47" s="12">
        <v>32271</v>
      </c>
      <c r="B47" s="8"/>
      <c r="C47" s="7" t="s">
        <v>75</v>
      </c>
      <c r="D47" s="9">
        <v>10000</v>
      </c>
      <c r="E47" s="9">
        <f t="shared" si="2"/>
        <v>0</v>
      </c>
      <c r="F47" s="13">
        <v>10000</v>
      </c>
    </row>
    <row r="48" spans="1:6" ht="24.75" customHeight="1">
      <c r="A48" s="10">
        <v>323</v>
      </c>
      <c r="B48" s="4"/>
      <c r="C48" s="3" t="s">
        <v>5</v>
      </c>
      <c r="D48" s="6">
        <f>D49+D50+D51+D53+D54+D55+D56+D57+D58+D59+D60+D61+D62+D63+D64+D65+D66+D67+D68+D69+D70+D71+D72+D73</f>
        <v>357000</v>
      </c>
      <c r="E48" s="6">
        <f>E49+E50+E51+E53+E54+E55+E56+E57+E58+E59+E60+E61+E62+E63+E64+E65+E66+E67+E68+E69+E70+E71+E72+E73</f>
        <v>15000</v>
      </c>
      <c r="F48" s="11">
        <f>F49+F50+F51+F52+F53+F54+F55+F56+F57+F58+F59+F60+F61+F62+F63+F64+F65+F66+F67+F68+F69+F70+F71+F72+F73</f>
        <v>380000</v>
      </c>
    </row>
    <row r="49" spans="1:6" ht="24.75" customHeight="1">
      <c r="A49" s="12">
        <v>32311</v>
      </c>
      <c r="B49" s="8"/>
      <c r="C49" s="7" t="s">
        <v>54</v>
      </c>
      <c r="D49" s="9">
        <v>15000</v>
      </c>
      <c r="E49" s="9">
        <f>F49-D49</f>
        <v>0</v>
      </c>
      <c r="F49" s="13">
        <v>15000</v>
      </c>
    </row>
    <row r="50" spans="1:6" ht="24.75" customHeight="1">
      <c r="A50" s="12">
        <v>32312</v>
      </c>
      <c r="B50" s="8"/>
      <c r="C50" s="7" t="s">
        <v>55</v>
      </c>
      <c r="D50" s="9">
        <v>4000</v>
      </c>
      <c r="E50" s="9">
        <f>F50-D50</f>
        <v>-1500</v>
      </c>
      <c r="F50" s="13">
        <v>2500</v>
      </c>
    </row>
    <row r="51" spans="1:6" ht="24.75" customHeight="1">
      <c r="A51" s="12">
        <v>32319</v>
      </c>
      <c r="B51" s="8" t="s">
        <v>53</v>
      </c>
      <c r="C51" s="31" t="s">
        <v>133</v>
      </c>
      <c r="D51" s="9">
        <v>250000</v>
      </c>
      <c r="E51" s="9">
        <f aca="true" t="shared" si="3" ref="E51:E96">F51-D51</f>
        <v>-8000</v>
      </c>
      <c r="F51" s="13">
        <v>242000</v>
      </c>
    </row>
    <row r="52" spans="1:6" ht="24.75" customHeight="1">
      <c r="A52" s="12">
        <v>32319</v>
      </c>
      <c r="B52" s="8"/>
      <c r="C52" s="31" t="s">
        <v>162</v>
      </c>
      <c r="D52" s="9">
        <v>0</v>
      </c>
      <c r="E52" s="9">
        <f t="shared" si="3"/>
        <v>8000</v>
      </c>
      <c r="F52" s="13">
        <v>8000</v>
      </c>
    </row>
    <row r="53" spans="1:6" ht="24.75" customHeight="1">
      <c r="A53" s="12">
        <v>32321</v>
      </c>
      <c r="B53" s="8" t="s">
        <v>76</v>
      </c>
      <c r="C53" s="31" t="s">
        <v>77</v>
      </c>
      <c r="D53" s="9">
        <v>10000</v>
      </c>
      <c r="E53" s="9">
        <f t="shared" si="3"/>
        <v>0</v>
      </c>
      <c r="F53" s="13">
        <v>10000</v>
      </c>
    </row>
    <row r="54" spans="1:6" ht="24.75" customHeight="1">
      <c r="A54" s="12">
        <v>32322</v>
      </c>
      <c r="B54" s="8"/>
      <c r="C54" s="31" t="s">
        <v>78</v>
      </c>
      <c r="D54" s="9">
        <v>10000</v>
      </c>
      <c r="E54" s="9">
        <f t="shared" si="3"/>
        <v>0</v>
      </c>
      <c r="F54" s="13">
        <v>10000</v>
      </c>
    </row>
    <row r="55" spans="1:6" ht="24.75" customHeight="1">
      <c r="A55" s="12">
        <v>32323</v>
      </c>
      <c r="B55" s="8"/>
      <c r="C55" s="31" t="s">
        <v>79</v>
      </c>
      <c r="D55" s="9">
        <v>2000</v>
      </c>
      <c r="E55" s="9">
        <f t="shared" si="3"/>
        <v>0</v>
      </c>
      <c r="F55" s="13">
        <v>2000</v>
      </c>
    </row>
    <row r="56" spans="1:6" ht="24.75" customHeight="1">
      <c r="A56" s="12">
        <v>32332</v>
      </c>
      <c r="B56" s="8"/>
      <c r="C56" s="31" t="s">
        <v>148</v>
      </c>
      <c r="D56" s="9">
        <v>0</v>
      </c>
      <c r="E56" s="9">
        <f t="shared" si="3"/>
        <v>1000</v>
      </c>
      <c r="F56" s="13">
        <v>1000</v>
      </c>
    </row>
    <row r="57" spans="1:6" ht="24.75" customHeight="1">
      <c r="A57" s="12">
        <v>32329</v>
      </c>
      <c r="B57" s="8"/>
      <c r="C57" s="31" t="s">
        <v>80</v>
      </c>
      <c r="D57" s="9">
        <v>2000</v>
      </c>
      <c r="E57" s="9">
        <f t="shared" si="3"/>
        <v>0</v>
      </c>
      <c r="F57" s="13">
        <v>2000</v>
      </c>
    </row>
    <row r="58" spans="1:6" ht="24.75" customHeight="1">
      <c r="A58" s="12">
        <v>32339</v>
      </c>
      <c r="B58" s="8" t="s">
        <v>82</v>
      </c>
      <c r="C58" s="31" t="s">
        <v>13</v>
      </c>
      <c r="D58" s="9">
        <v>1000</v>
      </c>
      <c r="E58" s="9">
        <f t="shared" si="3"/>
        <v>0</v>
      </c>
      <c r="F58" s="13">
        <v>1000</v>
      </c>
    </row>
    <row r="59" spans="1:6" ht="24.75" customHeight="1">
      <c r="A59" s="12">
        <v>32341</v>
      </c>
      <c r="B59" s="8" t="s">
        <v>81</v>
      </c>
      <c r="C59" s="31" t="s">
        <v>83</v>
      </c>
      <c r="D59" s="9">
        <v>9000</v>
      </c>
      <c r="E59" s="9">
        <f t="shared" si="3"/>
        <v>0</v>
      </c>
      <c r="F59" s="13">
        <v>9000</v>
      </c>
    </row>
    <row r="60" spans="1:6" ht="24.75" customHeight="1">
      <c r="A60" s="12">
        <v>32342</v>
      </c>
      <c r="B60" s="8"/>
      <c r="C60" s="31" t="s">
        <v>84</v>
      </c>
      <c r="D60" s="9">
        <v>5000</v>
      </c>
      <c r="E60" s="9">
        <f t="shared" si="3"/>
        <v>0</v>
      </c>
      <c r="F60" s="13">
        <v>5000</v>
      </c>
    </row>
    <row r="61" spans="1:6" ht="24.75" customHeight="1">
      <c r="A61" s="12">
        <v>32343</v>
      </c>
      <c r="B61" s="8"/>
      <c r="C61" s="31" t="s">
        <v>85</v>
      </c>
      <c r="D61" s="9">
        <v>2000</v>
      </c>
      <c r="E61" s="9">
        <f t="shared" si="3"/>
        <v>500</v>
      </c>
      <c r="F61" s="13">
        <v>2500</v>
      </c>
    </row>
    <row r="62" spans="1:6" ht="24.75" customHeight="1">
      <c r="A62" s="12">
        <v>32344</v>
      </c>
      <c r="B62" s="8"/>
      <c r="C62" s="31" t="s">
        <v>86</v>
      </c>
      <c r="D62" s="9">
        <v>6000</v>
      </c>
      <c r="E62" s="9">
        <f t="shared" si="3"/>
        <v>0</v>
      </c>
      <c r="F62" s="13">
        <v>6000</v>
      </c>
    </row>
    <row r="63" spans="1:6" ht="24.75" customHeight="1">
      <c r="A63" s="12">
        <v>32361</v>
      </c>
      <c r="B63" s="8" t="s">
        <v>87</v>
      </c>
      <c r="C63" s="31" t="s">
        <v>88</v>
      </c>
      <c r="D63" s="9">
        <v>13000</v>
      </c>
      <c r="E63" s="9">
        <f t="shared" si="3"/>
        <v>17000</v>
      </c>
      <c r="F63" s="13">
        <v>30000</v>
      </c>
    </row>
    <row r="64" spans="1:6" ht="24.75" customHeight="1">
      <c r="A64" s="12">
        <v>32362</v>
      </c>
      <c r="B64" s="8"/>
      <c r="C64" s="31" t="s">
        <v>89</v>
      </c>
      <c r="D64" s="9">
        <v>3000</v>
      </c>
      <c r="E64" s="9">
        <f t="shared" si="3"/>
        <v>-3000</v>
      </c>
      <c r="F64" s="13">
        <v>0</v>
      </c>
    </row>
    <row r="65" spans="1:6" ht="24.75" customHeight="1">
      <c r="A65" s="12">
        <v>32363</v>
      </c>
      <c r="B65" s="8"/>
      <c r="C65" s="31" t="s">
        <v>182</v>
      </c>
      <c r="D65" s="9">
        <v>0</v>
      </c>
      <c r="E65" s="9">
        <f t="shared" si="3"/>
        <v>2000</v>
      </c>
      <c r="F65" s="13">
        <v>2000</v>
      </c>
    </row>
    <row r="66" spans="1:6" ht="24.75" customHeight="1">
      <c r="A66" s="12">
        <v>32372</v>
      </c>
      <c r="B66" s="8"/>
      <c r="C66" s="31" t="s">
        <v>90</v>
      </c>
      <c r="D66" s="9">
        <v>6000</v>
      </c>
      <c r="E66" s="9">
        <f t="shared" si="3"/>
        <v>4000</v>
      </c>
      <c r="F66" s="13">
        <v>10000</v>
      </c>
    </row>
    <row r="67" spans="1:6" ht="24.75" customHeight="1">
      <c r="A67" s="12">
        <v>32373</v>
      </c>
      <c r="B67" s="8"/>
      <c r="C67" s="31" t="s">
        <v>91</v>
      </c>
      <c r="D67" s="9">
        <v>0</v>
      </c>
      <c r="E67" s="9">
        <f t="shared" si="3"/>
        <v>1000</v>
      </c>
      <c r="F67" s="13">
        <v>1000</v>
      </c>
    </row>
    <row r="68" spans="1:6" ht="24.75" customHeight="1">
      <c r="A68" s="12">
        <v>32379</v>
      </c>
      <c r="B68" s="8" t="s">
        <v>92</v>
      </c>
      <c r="C68" s="31" t="s">
        <v>93</v>
      </c>
      <c r="D68" s="9">
        <v>2000</v>
      </c>
      <c r="E68" s="9">
        <f t="shared" si="3"/>
        <v>0</v>
      </c>
      <c r="F68" s="13">
        <v>2000</v>
      </c>
    </row>
    <row r="69" spans="1:6" ht="24.75" customHeight="1">
      <c r="A69" s="12">
        <v>32381</v>
      </c>
      <c r="B69" s="8" t="s">
        <v>94</v>
      </c>
      <c r="C69" s="31" t="s">
        <v>95</v>
      </c>
      <c r="D69" s="9">
        <v>0</v>
      </c>
      <c r="E69" s="9">
        <f t="shared" si="3"/>
        <v>0</v>
      </c>
      <c r="F69" s="13">
        <v>0</v>
      </c>
    </row>
    <row r="70" spans="1:6" ht="24.75" customHeight="1">
      <c r="A70" s="12">
        <v>32389</v>
      </c>
      <c r="B70" s="8"/>
      <c r="C70" s="31" t="s">
        <v>96</v>
      </c>
      <c r="D70" s="9">
        <v>16000</v>
      </c>
      <c r="E70" s="9">
        <f t="shared" si="3"/>
        <v>0</v>
      </c>
      <c r="F70" s="13">
        <v>16000</v>
      </c>
    </row>
    <row r="71" spans="1:6" ht="24.75" customHeight="1">
      <c r="A71" s="12">
        <v>32391</v>
      </c>
      <c r="B71" s="8"/>
      <c r="C71" s="31" t="s">
        <v>155</v>
      </c>
      <c r="D71" s="9">
        <v>0</v>
      </c>
      <c r="E71" s="9">
        <f t="shared" si="3"/>
        <v>2000</v>
      </c>
      <c r="F71" s="13">
        <v>2000</v>
      </c>
    </row>
    <row r="72" spans="1:6" ht="24.75" customHeight="1">
      <c r="A72" s="12">
        <v>32392</v>
      </c>
      <c r="B72" s="8"/>
      <c r="C72" s="31" t="s">
        <v>149</v>
      </c>
      <c r="D72" s="9">
        <v>0</v>
      </c>
      <c r="E72" s="9">
        <f t="shared" si="3"/>
        <v>0</v>
      </c>
      <c r="F72" s="13">
        <v>0</v>
      </c>
    </row>
    <row r="73" spans="1:6" ht="24.75" customHeight="1">
      <c r="A73" s="12">
        <v>32399</v>
      </c>
      <c r="B73" s="8" t="s">
        <v>98</v>
      </c>
      <c r="C73" s="31" t="s">
        <v>7</v>
      </c>
      <c r="D73" s="9">
        <v>1000</v>
      </c>
      <c r="E73" s="9">
        <f t="shared" si="3"/>
        <v>0</v>
      </c>
      <c r="F73" s="13">
        <v>1000</v>
      </c>
    </row>
    <row r="74" spans="1:6" ht="24.75" customHeight="1">
      <c r="A74" s="10">
        <v>324</v>
      </c>
      <c r="B74" s="4"/>
      <c r="C74" s="5" t="s">
        <v>97</v>
      </c>
      <c r="D74" s="6">
        <f>D75</f>
        <v>1000</v>
      </c>
      <c r="E74" s="6">
        <f>E75</f>
        <v>0</v>
      </c>
      <c r="F74" s="11">
        <f>F75</f>
        <v>1000</v>
      </c>
    </row>
    <row r="75" spans="1:6" ht="24.75" customHeight="1">
      <c r="A75" s="12">
        <v>32411</v>
      </c>
      <c r="B75" s="8"/>
      <c r="C75" s="31" t="s">
        <v>97</v>
      </c>
      <c r="D75" s="9">
        <v>1000</v>
      </c>
      <c r="E75" s="9">
        <f t="shared" si="3"/>
        <v>0</v>
      </c>
      <c r="F75" s="13">
        <v>1000</v>
      </c>
    </row>
    <row r="76" spans="1:6" ht="24.75" customHeight="1">
      <c r="A76" s="10">
        <v>329</v>
      </c>
      <c r="B76" s="4"/>
      <c r="C76" s="5" t="s">
        <v>6</v>
      </c>
      <c r="D76" s="6">
        <f>D77+D78+D79+D80+D81+D82+D83+D84</f>
        <v>13500</v>
      </c>
      <c r="E76" s="6">
        <f>E77+E78+E79+E80+E81+E82+E83+E84</f>
        <v>5700</v>
      </c>
      <c r="F76" s="11">
        <f>F77+F78+F79+F80+F81+F82+F83+F84</f>
        <v>19200</v>
      </c>
    </row>
    <row r="77" spans="1:6" ht="24.75" customHeight="1">
      <c r="A77" s="12">
        <v>32922</v>
      </c>
      <c r="B77" s="8"/>
      <c r="C77" s="31" t="s">
        <v>100</v>
      </c>
      <c r="D77" s="9">
        <v>7000</v>
      </c>
      <c r="E77" s="9">
        <f t="shared" si="3"/>
        <v>7000</v>
      </c>
      <c r="F77" s="13">
        <v>14000</v>
      </c>
    </row>
    <row r="78" spans="1:6" ht="24.75" customHeight="1">
      <c r="A78" s="12">
        <v>32931</v>
      </c>
      <c r="B78" s="8"/>
      <c r="C78" s="31" t="s">
        <v>15</v>
      </c>
      <c r="D78" s="9">
        <v>5000</v>
      </c>
      <c r="E78" s="9">
        <f t="shared" si="3"/>
        <v>-3000</v>
      </c>
      <c r="F78" s="13">
        <v>2000</v>
      </c>
    </row>
    <row r="79" spans="1:6" ht="24.75" customHeight="1">
      <c r="A79" s="12">
        <v>32941</v>
      </c>
      <c r="B79" s="8"/>
      <c r="C79" s="31" t="s">
        <v>9</v>
      </c>
      <c r="D79" s="9">
        <v>1500</v>
      </c>
      <c r="E79" s="9">
        <f t="shared" si="3"/>
        <v>0</v>
      </c>
      <c r="F79" s="13">
        <v>1500</v>
      </c>
    </row>
    <row r="80" spans="1:6" ht="24.75" customHeight="1">
      <c r="A80" s="12">
        <v>32951</v>
      </c>
      <c r="B80" s="8"/>
      <c r="C80" s="31" t="s">
        <v>150</v>
      </c>
      <c r="D80" s="9">
        <v>0</v>
      </c>
      <c r="E80" s="9">
        <f t="shared" si="3"/>
        <v>0</v>
      </c>
      <c r="F80" s="13">
        <v>0</v>
      </c>
    </row>
    <row r="81" spans="1:6" ht="24.75" customHeight="1">
      <c r="A81" s="12">
        <v>32952</v>
      </c>
      <c r="B81" s="8"/>
      <c r="C81" s="31" t="s">
        <v>101</v>
      </c>
      <c r="D81" s="9">
        <v>0</v>
      </c>
      <c r="E81" s="9">
        <f t="shared" si="3"/>
        <v>0</v>
      </c>
      <c r="F81" s="13">
        <v>0</v>
      </c>
    </row>
    <row r="82" spans="1:6" ht="24.75" customHeight="1">
      <c r="A82" s="12">
        <v>32959</v>
      </c>
      <c r="B82" s="8"/>
      <c r="C82" s="31" t="s">
        <v>134</v>
      </c>
      <c r="D82" s="9">
        <v>0</v>
      </c>
      <c r="E82" s="9">
        <f t="shared" si="3"/>
        <v>200</v>
      </c>
      <c r="F82" s="13">
        <v>200</v>
      </c>
    </row>
    <row r="83" spans="1:6" ht="24.75" customHeight="1">
      <c r="A83" s="12">
        <v>32991</v>
      </c>
      <c r="B83" s="8"/>
      <c r="C83" s="31" t="s">
        <v>135</v>
      </c>
      <c r="D83" s="9">
        <v>0</v>
      </c>
      <c r="E83" s="9">
        <f t="shared" si="3"/>
        <v>1000</v>
      </c>
      <c r="F83" s="13">
        <v>1000</v>
      </c>
    </row>
    <row r="84" spans="1:6" ht="24.75" customHeight="1">
      <c r="A84" s="12">
        <v>32999</v>
      </c>
      <c r="B84" s="8"/>
      <c r="C84" s="31" t="s">
        <v>6</v>
      </c>
      <c r="D84" s="9">
        <v>0</v>
      </c>
      <c r="E84" s="9">
        <f t="shared" si="3"/>
        <v>500</v>
      </c>
      <c r="F84" s="13">
        <v>500</v>
      </c>
    </row>
    <row r="85" spans="1:6" ht="24.75" customHeight="1">
      <c r="A85" s="10">
        <v>343</v>
      </c>
      <c r="B85" s="4"/>
      <c r="C85" s="5" t="s">
        <v>102</v>
      </c>
      <c r="D85" s="6">
        <f>D86</f>
        <v>8000</v>
      </c>
      <c r="E85" s="6">
        <f>E86</f>
        <v>2000</v>
      </c>
      <c r="F85" s="11">
        <f>F86</f>
        <v>10000</v>
      </c>
    </row>
    <row r="86" spans="1:6" ht="24.75" customHeight="1">
      <c r="A86" s="12">
        <v>34311</v>
      </c>
      <c r="B86" s="8" t="s">
        <v>103</v>
      </c>
      <c r="C86" s="31" t="s">
        <v>104</v>
      </c>
      <c r="D86" s="9">
        <v>8000</v>
      </c>
      <c r="E86" s="9">
        <f t="shared" si="3"/>
        <v>2000</v>
      </c>
      <c r="F86" s="13">
        <v>10000</v>
      </c>
    </row>
    <row r="87" spans="1:6" ht="25.5" customHeight="1">
      <c r="A87" s="10">
        <v>372</v>
      </c>
      <c r="B87" s="4"/>
      <c r="C87" s="5" t="s">
        <v>151</v>
      </c>
      <c r="D87" s="6">
        <f>D88</f>
        <v>178500</v>
      </c>
      <c r="E87" s="6">
        <f>E88</f>
        <v>0</v>
      </c>
      <c r="F87" s="6">
        <f>F88</f>
        <v>178500</v>
      </c>
    </row>
    <row r="88" spans="1:6" ht="24.75" customHeight="1">
      <c r="A88" s="12">
        <v>37229</v>
      </c>
      <c r="B88" s="8"/>
      <c r="C88" s="31" t="s">
        <v>156</v>
      </c>
      <c r="D88" s="9">
        <v>178500</v>
      </c>
      <c r="E88" s="9">
        <f t="shared" si="3"/>
        <v>0</v>
      </c>
      <c r="F88" s="13">
        <v>178500</v>
      </c>
    </row>
    <row r="89" spans="1:6" ht="24.75" customHeight="1">
      <c r="A89" s="12"/>
      <c r="B89" s="8"/>
      <c r="C89" s="31"/>
      <c r="D89" s="9"/>
      <c r="E89" s="9"/>
      <c r="F89" s="13"/>
    </row>
    <row r="90" spans="1:6" ht="24.75" customHeight="1">
      <c r="A90" s="10">
        <v>4</v>
      </c>
      <c r="B90" s="4"/>
      <c r="C90" s="5" t="s">
        <v>137</v>
      </c>
      <c r="D90" s="6">
        <f>D91+D94</f>
        <v>215000</v>
      </c>
      <c r="E90" s="6">
        <f>E91+E94</f>
        <v>-215000</v>
      </c>
      <c r="F90" s="6">
        <f>F91+F94</f>
        <v>0</v>
      </c>
    </row>
    <row r="91" spans="1:6" ht="24.75" customHeight="1">
      <c r="A91" s="10">
        <v>421</v>
      </c>
      <c r="B91" s="4"/>
      <c r="C91" s="5" t="s">
        <v>183</v>
      </c>
      <c r="D91" s="6">
        <f>D92+D93</f>
        <v>180000</v>
      </c>
      <c r="E91" s="6">
        <f>E92+E93</f>
        <v>-180000</v>
      </c>
      <c r="F91" s="11">
        <f>F92+F93</f>
        <v>0</v>
      </c>
    </row>
    <row r="92" spans="1:6" ht="24.75" customHeight="1">
      <c r="A92" s="12">
        <v>42123</v>
      </c>
      <c r="B92" s="8"/>
      <c r="C92" s="55" t="s">
        <v>157</v>
      </c>
      <c r="D92" s="9">
        <v>50000</v>
      </c>
      <c r="E92" s="9">
        <f>F92-D92</f>
        <v>-50000</v>
      </c>
      <c r="F92" s="13">
        <v>0</v>
      </c>
    </row>
    <row r="93" spans="1:6" ht="24.75" customHeight="1">
      <c r="A93" s="12">
        <v>42123</v>
      </c>
      <c r="B93" s="8"/>
      <c r="C93" s="55" t="s">
        <v>158</v>
      </c>
      <c r="D93" s="9">
        <v>130000</v>
      </c>
      <c r="E93" s="9">
        <f>F93-D93</f>
        <v>-130000</v>
      </c>
      <c r="F93" s="13">
        <v>0</v>
      </c>
    </row>
    <row r="94" spans="1:6" ht="24.75" customHeight="1">
      <c r="A94" s="10">
        <v>422</v>
      </c>
      <c r="B94" s="4"/>
      <c r="C94" s="5" t="s">
        <v>11</v>
      </c>
      <c r="D94" s="6">
        <f>D95+D96</f>
        <v>35000</v>
      </c>
      <c r="E94" s="6">
        <f>E95+E96</f>
        <v>-35000</v>
      </c>
      <c r="F94" s="6">
        <f>F95+F96</f>
        <v>0</v>
      </c>
    </row>
    <row r="95" spans="1:6" ht="24.75" customHeight="1">
      <c r="A95" s="12">
        <v>42223</v>
      </c>
      <c r="B95" s="8"/>
      <c r="C95" s="7" t="s">
        <v>159</v>
      </c>
      <c r="D95" s="9">
        <v>10000</v>
      </c>
      <c r="E95" s="9">
        <f t="shared" si="3"/>
        <v>-10000</v>
      </c>
      <c r="F95" s="13">
        <v>0</v>
      </c>
    </row>
    <row r="96" spans="1:6" ht="24.75" customHeight="1">
      <c r="A96" s="12">
        <v>42229</v>
      </c>
      <c r="B96" s="8"/>
      <c r="C96" s="7" t="s">
        <v>160</v>
      </c>
      <c r="D96" s="9">
        <v>25000</v>
      </c>
      <c r="E96" s="9">
        <f t="shared" si="3"/>
        <v>-25000</v>
      </c>
      <c r="F96" s="13">
        <v>0</v>
      </c>
    </row>
    <row r="97" spans="1:6" ht="12">
      <c r="A97" s="2"/>
      <c r="B97" s="2"/>
      <c r="C97" s="2"/>
      <c r="D97" s="2"/>
      <c r="E97" s="2"/>
      <c r="F97" s="2"/>
    </row>
    <row r="98" spans="1:6" ht="12" customHeight="1">
      <c r="A98" s="74"/>
      <c r="B98" s="75"/>
      <c r="C98" s="2"/>
      <c r="D98" s="76" t="s">
        <v>145</v>
      </c>
      <c r="E98" s="77"/>
      <c r="F98" s="77"/>
    </row>
    <row r="99" spans="1:6" ht="12">
      <c r="A99" s="75"/>
      <c r="B99" s="75"/>
      <c r="C99" s="2"/>
      <c r="D99" s="77"/>
      <c r="E99" s="77"/>
      <c r="F99" s="77"/>
    </row>
    <row r="100" spans="1:6" ht="12">
      <c r="A100" s="75"/>
      <c r="B100" s="75"/>
      <c r="D100" s="77"/>
      <c r="E100" s="77"/>
      <c r="F100" s="77"/>
    </row>
    <row r="101" spans="1:6" ht="12">
      <c r="A101" s="75"/>
      <c r="B101" s="75"/>
      <c r="D101" s="77"/>
      <c r="E101" s="77"/>
      <c r="F101" s="77"/>
    </row>
  </sheetData>
  <sheetProtection/>
  <mergeCells count="4">
    <mergeCell ref="B4:E5"/>
    <mergeCell ref="A98:B101"/>
    <mergeCell ref="D98:F101"/>
    <mergeCell ref="A1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9"/>
  <sheetViews>
    <sheetView tabSelected="1" zoomScalePageLayoutView="0" workbookViewId="0" topLeftCell="A3">
      <selection activeCell="E76" sqref="E7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37.28125" style="0" customWidth="1"/>
    <col min="4" max="6" width="18.7109375" style="0" customWidth="1"/>
  </cols>
  <sheetData>
    <row r="3" spans="1:3" ht="12">
      <c r="A3" s="78" t="s">
        <v>127</v>
      </c>
      <c r="B3" s="79"/>
      <c r="C3" s="45"/>
    </row>
    <row r="4" spans="1:3" ht="12">
      <c r="A4" s="79"/>
      <c r="B4" s="79"/>
      <c r="C4" s="45"/>
    </row>
    <row r="6" spans="2:5" ht="12">
      <c r="B6" s="70" t="s">
        <v>180</v>
      </c>
      <c r="C6" s="71"/>
      <c r="D6" s="71"/>
      <c r="E6" s="71"/>
    </row>
    <row r="7" spans="2:5" ht="12">
      <c r="B7" s="71"/>
      <c r="C7" s="71"/>
      <c r="D7" s="71"/>
      <c r="E7" s="71"/>
    </row>
    <row r="8" ht="12.75" thickBot="1"/>
    <row r="9" spans="1:8" ht="59.25" customHeight="1" thickBot="1">
      <c r="A9" s="20" t="s">
        <v>17</v>
      </c>
      <c r="B9" s="21" t="s">
        <v>18</v>
      </c>
      <c r="C9" s="21" t="s">
        <v>19</v>
      </c>
      <c r="D9" s="21" t="s">
        <v>163</v>
      </c>
      <c r="E9" s="21" t="s">
        <v>21</v>
      </c>
      <c r="F9" s="22" t="s">
        <v>20</v>
      </c>
      <c r="G9" s="1"/>
      <c r="H9" s="1"/>
    </row>
    <row r="10" spans="1:8" ht="24.75" customHeight="1" thickBot="1">
      <c r="A10" s="20"/>
      <c r="B10" s="21"/>
      <c r="C10" s="21" t="s">
        <v>41</v>
      </c>
      <c r="D10" s="23">
        <f>D11+D17+D22+D27+D31+D41+D45+D51+D56+D58+D62</f>
        <v>22922250</v>
      </c>
      <c r="E10" s="23">
        <f>E11+E17+E22+E27+E31+E41+E45+E51+E56+E58+E62</f>
        <v>-15846046</v>
      </c>
      <c r="F10" s="23">
        <f>F11+F17+F22+F27+F31+F41+F45+F51+F56+F58+F62</f>
        <v>7076204</v>
      </c>
      <c r="G10" s="1"/>
      <c r="H10" s="1"/>
    </row>
    <row r="11" spans="1:8" ht="30" customHeight="1">
      <c r="A11" s="40">
        <v>311</v>
      </c>
      <c r="B11" s="41"/>
      <c r="C11" s="42" t="s">
        <v>0</v>
      </c>
      <c r="D11" s="44">
        <f>D12+D13+D14+D15+D16</f>
        <v>5010000</v>
      </c>
      <c r="E11" s="44">
        <f>E12+E13+E14+E15+E16</f>
        <v>288000</v>
      </c>
      <c r="F11" s="44">
        <f>F12+F13+F14+F15+F16</f>
        <v>5298000</v>
      </c>
      <c r="G11" s="1"/>
      <c r="H11" s="1"/>
    </row>
    <row r="12" spans="1:8" ht="24.75" customHeight="1">
      <c r="A12" s="12">
        <v>31111</v>
      </c>
      <c r="B12" s="8" t="s">
        <v>108</v>
      </c>
      <c r="C12" s="7" t="s">
        <v>111</v>
      </c>
      <c r="D12" s="13">
        <v>4500000</v>
      </c>
      <c r="E12" s="9">
        <f>F12-D12</f>
        <v>600000</v>
      </c>
      <c r="F12" s="13">
        <v>5100000</v>
      </c>
      <c r="G12" s="1"/>
      <c r="H12" s="1"/>
    </row>
    <row r="13" spans="1:8" ht="24.75" customHeight="1">
      <c r="A13" s="12">
        <v>31111</v>
      </c>
      <c r="B13" s="8" t="s">
        <v>42</v>
      </c>
      <c r="C13" s="7" t="s">
        <v>110</v>
      </c>
      <c r="D13" s="13">
        <v>390000</v>
      </c>
      <c r="E13" s="9">
        <f>F13-D13</f>
        <v>-390000</v>
      </c>
      <c r="F13" s="13">
        <v>0</v>
      </c>
      <c r="G13" s="1"/>
      <c r="H13" s="1"/>
    </row>
    <row r="14" spans="1:8" ht="24.75" customHeight="1">
      <c r="A14" s="12">
        <v>31113</v>
      </c>
      <c r="B14" s="8"/>
      <c r="C14" s="7" t="s">
        <v>169</v>
      </c>
      <c r="D14" s="13">
        <v>0</v>
      </c>
      <c r="E14" s="9">
        <f>F14-D14</f>
        <v>78000</v>
      </c>
      <c r="F14" s="13">
        <v>78000</v>
      </c>
      <c r="G14" s="1"/>
      <c r="H14" s="1"/>
    </row>
    <row r="15" spans="1:8" ht="24.75" customHeight="1">
      <c r="A15" s="12">
        <v>31131</v>
      </c>
      <c r="B15" s="8" t="s">
        <v>112</v>
      </c>
      <c r="C15" s="7" t="s">
        <v>16</v>
      </c>
      <c r="D15" s="13">
        <v>20000</v>
      </c>
      <c r="E15" s="9">
        <f>F15-D15</f>
        <v>0</v>
      </c>
      <c r="F15" s="13">
        <v>20000</v>
      </c>
      <c r="G15" s="1"/>
      <c r="H15" s="1"/>
    </row>
    <row r="16" spans="1:8" ht="24.75" customHeight="1">
      <c r="A16" s="12">
        <v>31141</v>
      </c>
      <c r="B16" s="8" t="s">
        <v>113</v>
      </c>
      <c r="C16" s="7" t="s">
        <v>114</v>
      </c>
      <c r="D16" s="13">
        <v>100000</v>
      </c>
      <c r="E16" s="9">
        <f>F16-D16</f>
        <v>0</v>
      </c>
      <c r="F16" s="13">
        <v>100000</v>
      </c>
      <c r="G16" s="1"/>
      <c r="H16" s="1"/>
    </row>
    <row r="17" spans="1:8" ht="24.75" customHeight="1">
      <c r="A17" s="10">
        <v>312</v>
      </c>
      <c r="B17" s="4"/>
      <c r="C17" s="3" t="s">
        <v>1</v>
      </c>
      <c r="D17" s="11">
        <f>D18+D19+D20+D21</f>
        <v>249250</v>
      </c>
      <c r="E17" s="11">
        <f>E18+E19+E20+E21</f>
        <v>20000</v>
      </c>
      <c r="F17" s="11">
        <f>F18+F19+F20+F21</f>
        <v>269250</v>
      </c>
      <c r="G17" s="1"/>
      <c r="H17" s="1"/>
    </row>
    <row r="18" spans="1:8" ht="24.75" customHeight="1">
      <c r="A18" s="12">
        <v>31212</v>
      </c>
      <c r="B18" s="8"/>
      <c r="C18" s="31" t="s">
        <v>154</v>
      </c>
      <c r="D18" s="13">
        <v>0</v>
      </c>
      <c r="E18" s="9">
        <f>F18-D18</f>
        <v>30000</v>
      </c>
      <c r="F18" s="13">
        <v>30000</v>
      </c>
      <c r="G18" s="1"/>
      <c r="H18" s="1"/>
    </row>
    <row r="19" spans="1:8" ht="24.75" customHeight="1">
      <c r="A19" s="12">
        <v>31216</v>
      </c>
      <c r="B19" s="8"/>
      <c r="C19" s="31" t="s">
        <v>105</v>
      </c>
      <c r="D19" s="13">
        <v>76000</v>
      </c>
      <c r="E19" s="9">
        <f>F19-D19</f>
        <v>-6000</v>
      </c>
      <c r="F19" s="13">
        <v>70000</v>
      </c>
      <c r="G19" s="1"/>
      <c r="H19" s="1"/>
    </row>
    <row r="20" spans="1:8" ht="24.75" customHeight="1">
      <c r="A20" s="12">
        <v>31219</v>
      </c>
      <c r="B20" s="8"/>
      <c r="C20" s="31" t="s">
        <v>115</v>
      </c>
      <c r="D20" s="13">
        <v>169250</v>
      </c>
      <c r="E20" s="9">
        <f>F20-D20</f>
        <v>0</v>
      </c>
      <c r="F20" s="13">
        <v>169250</v>
      </c>
      <c r="G20" s="1"/>
      <c r="H20" s="1"/>
    </row>
    <row r="21" spans="1:8" ht="24.75" customHeight="1">
      <c r="A21" s="12">
        <v>31219</v>
      </c>
      <c r="B21" s="8"/>
      <c r="C21" s="7" t="s">
        <v>106</v>
      </c>
      <c r="D21" s="13">
        <v>4000</v>
      </c>
      <c r="E21" s="9">
        <f>F21-D21</f>
        <v>-4000</v>
      </c>
      <c r="F21" s="13">
        <v>0</v>
      </c>
      <c r="G21" s="1"/>
      <c r="H21" s="1"/>
    </row>
    <row r="22" spans="1:6" ht="24.75" customHeight="1">
      <c r="A22" s="10">
        <v>313</v>
      </c>
      <c r="B22" s="3"/>
      <c r="C22" s="5" t="s">
        <v>2</v>
      </c>
      <c r="D22" s="11">
        <f>D23+D24+D25+D26</f>
        <v>689000</v>
      </c>
      <c r="E22" s="11">
        <f>E23+E24+E25+E26</f>
        <v>12800</v>
      </c>
      <c r="F22" s="11">
        <f>F23+F24+F25+F26</f>
        <v>701800</v>
      </c>
    </row>
    <row r="23" spans="1:6" ht="24.75" customHeight="1">
      <c r="A23" s="12">
        <v>31321</v>
      </c>
      <c r="B23" s="8" t="s">
        <v>116</v>
      </c>
      <c r="C23" s="31" t="s">
        <v>117</v>
      </c>
      <c r="D23" s="13">
        <v>640000</v>
      </c>
      <c r="E23" s="9">
        <f>F23-D23</f>
        <v>60000</v>
      </c>
      <c r="F23" s="13">
        <v>700000</v>
      </c>
    </row>
    <row r="24" spans="1:6" ht="24.75" customHeight="1">
      <c r="A24" s="12">
        <v>31321</v>
      </c>
      <c r="B24" s="8" t="s">
        <v>44</v>
      </c>
      <c r="C24" s="7" t="s">
        <v>45</v>
      </c>
      <c r="D24" s="14">
        <v>49000</v>
      </c>
      <c r="E24" s="9">
        <f>F24-D24</f>
        <v>-49000</v>
      </c>
      <c r="F24" s="14">
        <v>0</v>
      </c>
    </row>
    <row r="25" spans="1:6" ht="24.75" customHeight="1">
      <c r="A25" s="12">
        <v>31322</v>
      </c>
      <c r="B25" s="8"/>
      <c r="C25" s="7" t="s">
        <v>170</v>
      </c>
      <c r="D25" s="14">
        <v>0</v>
      </c>
      <c r="E25" s="61">
        <f>F25-D25</f>
        <v>400</v>
      </c>
      <c r="F25" s="14">
        <v>400</v>
      </c>
    </row>
    <row r="26" spans="1:6" ht="24.75" customHeight="1">
      <c r="A26" s="12">
        <v>31331</v>
      </c>
      <c r="B26" s="8"/>
      <c r="C26" s="7" t="s">
        <v>171</v>
      </c>
      <c r="D26" s="14">
        <v>0</v>
      </c>
      <c r="E26" s="61">
        <f>F26-D26</f>
        <v>1400</v>
      </c>
      <c r="F26" s="14">
        <v>1400</v>
      </c>
    </row>
    <row r="27" spans="1:6" ht="24.75" customHeight="1">
      <c r="A27" s="10">
        <v>321</v>
      </c>
      <c r="B27" s="4"/>
      <c r="C27" s="3" t="s">
        <v>3</v>
      </c>
      <c r="D27" s="11">
        <f>D28+D29+D30</f>
        <v>159000</v>
      </c>
      <c r="E27" s="11">
        <f>E28+E29+E30</f>
        <v>6000</v>
      </c>
      <c r="F27" s="11">
        <f>F28+F29+F30</f>
        <v>165000</v>
      </c>
    </row>
    <row r="28" spans="1:6" ht="24.75" customHeight="1">
      <c r="A28" s="12">
        <v>32111</v>
      </c>
      <c r="B28" s="8" t="s">
        <v>46</v>
      </c>
      <c r="C28" s="7" t="s">
        <v>57</v>
      </c>
      <c r="D28" s="13">
        <v>6000</v>
      </c>
      <c r="E28" s="9">
        <f>F28-D28</f>
        <v>0</v>
      </c>
      <c r="F28" s="13">
        <v>6000</v>
      </c>
    </row>
    <row r="29" spans="1:6" ht="24.75" customHeight="1">
      <c r="A29" s="12">
        <v>32113</v>
      </c>
      <c r="B29" s="8"/>
      <c r="C29" s="7" t="s">
        <v>58</v>
      </c>
      <c r="D29" s="13">
        <v>0</v>
      </c>
      <c r="E29" s="9">
        <f>F29-D29</f>
        <v>6000</v>
      </c>
      <c r="F29" s="13">
        <v>6000</v>
      </c>
    </row>
    <row r="30" spans="1:6" ht="24.75" customHeight="1">
      <c r="A30" s="12">
        <v>32121</v>
      </c>
      <c r="B30" s="8" t="s">
        <v>119</v>
      </c>
      <c r="C30" s="31" t="s">
        <v>118</v>
      </c>
      <c r="D30" s="13">
        <v>153000</v>
      </c>
      <c r="E30" s="9">
        <f>F30-D30</f>
        <v>0</v>
      </c>
      <c r="F30" s="13">
        <v>153000</v>
      </c>
    </row>
    <row r="31" spans="1:6" ht="24.75" customHeight="1">
      <c r="A31" s="10">
        <v>322</v>
      </c>
      <c r="B31" s="4"/>
      <c r="C31" s="3" t="s">
        <v>4</v>
      </c>
      <c r="D31" s="11">
        <f>D32+D33+D34+D35+D36+D37+D38+D39+D40</f>
        <v>207000</v>
      </c>
      <c r="E31" s="11">
        <f>E32+E33+E34+E35+E36+E37+E38+E39+E40</f>
        <v>118154</v>
      </c>
      <c r="F31" s="11">
        <f>F32+F33+F34+F35+F36+F37+F38+F39+F40</f>
        <v>325154</v>
      </c>
    </row>
    <row r="32" spans="1:6" ht="24.75" customHeight="1">
      <c r="A32" s="12">
        <v>32211</v>
      </c>
      <c r="B32" s="8" t="s">
        <v>49</v>
      </c>
      <c r="C32" s="7" t="s">
        <v>120</v>
      </c>
      <c r="D32" s="13">
        <v>1000</v>
      </c>
      <c r="E32" s="9">
        <f aca="true" t="shared" si="0" ref="E32:E40">F32-D32</f>
        <v>0</v>
      </c>
      <c r="F32" s="13">
        <v>1000</v>
      </c>
    </row>
    <row r="33" spans="1:6" ht="24.75" customHeight="1">
      <c r="A33" s="12">
        <v>32214</v>
      </c>
      <c r="B33" s="8"/>
      <c r="C33" s="7" t="s">
        <v>65</v>
      </c>
      <c r="D33" s="13">
        <v>0</v>
      </c>
      <c r="E33" s="9">
        <f t="shared" si="0"/>
        <v>7000</v>
      </c>
      <c r="F33" s="13">
        <v>7000</v>
      </c>
    </row>
    <row r="34" spans="1:6" ht="24.75" customHeight="1">
      <c r="A34" s="12">
        <v>32216</v>
      </c>
      <c r="B34" s="8"/>
      <c r="C34" s="7" t="s">
        <v>66</v>
      </c>
      <c r="D34" s="13">
        <v>0</v>
      </c>
      <c r="E34" s="9">
        <f t="shared" si="0"/>
        <v>5954</v>
      </c>
      <c r="F34" s="13">
        <v>5954</v>
      </c>
    </row>
    <row r="35" spans="1:6" ht="24.75" customHeight="1">
      <c r="A35" s="12">
        <v>32219</v>
      </c>
      <c r="B35" s="8"/>
      <c r="C35" s="31" t="s">
        <v>121</v>
      </c>
      <c r="D35" s="13">
        <v>1000</v>
      </c>
      <c r="E35" s="9">
        <f t="shared" si="0"/>
        <v>0</v>
      </c>
      <c r="F35" s="13">
        <v>1000</v>
      </c>
    </row>
    <row r="36" spans="1:6" ht="24.75" customHeight="1">
      <c r="A36" s="12">
        <v>32219</v>
      </c>
      <c r="B36" s="8"/>
      <c r="C36" s="31" t="s">
        <v>139</v>
      </c>
      <c r="D36" s="13">
        <v>0</v>
      </c>
      <c r="E36" s="9">
        <f t="shared" si="0"/>
        <v>6000</v>
      </c>
      <c r="F36" s="13">
        <v>6000</v>
      </c>
    </row>
    <row r="37" spans="1:6" ht="24.75" customHeight="1">
      <c r="A37" s="12">
        <v>32221</v>
      </c>
      <c r="B37" s="8" t="s">
        <v>122</v>
      </c>
      <c r="C37" s="31" t="s">
        <v>123</v>
      </c>
      <c r="D37" s="13">
        <v>5000</v>
      </c>
      <c r="E37" s="9">
        <f t="shared" si="0"/>
        <v>0</v>
      </c>
      <c r="F37" s="13">
        <v>5000</v>
      </c>
    </row>
    <row r="38" spans="1:6" ht="24.75" customHeight="1">
      <c r="A38" s="12">
        <v>32224</v>
      </c>
      <c r="B38" s="8" t="s">
        <v>124</v>
      </c>
      <c r="C38" s="31" t="s">
        <v>125</v>
      </c>
      <c r="D38" s="13">
        <v>200000</v>
      </c>
      <c r="E38" s="9">
        <f t="shared" si="0"/>
        <v>0</v>
      </c>
      <c r="F38" s="13">
        <v>200000</v>
      </c>
    </row>
    <row r="39" spans="1:6" ht="24.75" customHeight="1">
      <c r="A39" s="12">
        <v>32224</v>
      </c>
      <c r="B39" s="8"/>
      <c r="C39" s="31" t="s">
        <v>167</v>
      </c>
      <c r="D39" s="13">
        <v>0</v>
      </c>
      <c r="E39" s="9">
        <f t="shared" si="0"/>
        <v>89200</v>
      </c>
      <c r="F39" s="13">
        <v>89200</v>
      </c>
    </row>
    <row r="40" spans="1:6" ht="24.75" customHeight="1">
      <c r="A40" s="12">
        <v>32251</v>
      </c>
      <c r="B40" s="8"/>
      <c r="C40" s="7" t="s">
        <v>52</v>
      </c>
      <c r="D40" s="13">
        <v>0</v>
      </c>
      <c r="E40" s="9">
        <f t="shared" si="0"/>
        <v>10000</v>
      </c>
      <c r="F40" s="13">
        <v>10000</v>
      </c>
    </row>
    <row r="41" spans="1:6" ht="24.75" customHeight="1">
      <c r="A41" s="10">
        <v>323</v>
      </c>
      <c r="B41" s="4"/>
      <c r="C41" s="3" t="s">
        <v>5</v>
      </c>
      <c r="D41" s="11">
        <f>D42+D43+D44</f>
        <v>15000</v>
      </c>
      <c r="E41" s="11">
        <f>E42+E43+E44</f>
        <v>6000</v>
      </c>
      <c r="F41" s="11">
        <f>F42+F43+F44</f>
        <v>21000</v>
      </c>
    </row>
    <row r="42" spans="1:6" ht="24.75" customHeight="1">
      <c r="A42" s="12">
        <v>32319</v>
      </c>
      <c r="B42" s="8" t="s">
        <v>53</v>
      </c>
      <c r="C42" s="7" t="s">
        <v>56</v>
      </c>
      <c r="D42" s="13">
        <v>10000</v>
      </c>
      <c r="E42" s="9">
        <f>F42-D42</f>
        <v>0</v>
      </c>
      <c r="F42" s="13">
        <v>10000</v>
      </c>
    </row>
    <row r="43" spans="1:6" ht="24.75" customHeight="1">
      <c r="A43" s="12">
        <v>32321</v>
      </c>
      <c r="B43" s="8" t="s">
        <v>76</v>
      </c>
      <c r="C43" s="31" t="s">
        <v>77</v>
      </c>
      <c r="D43" s="13">
        <v>5000</v>
      </c>
      <c r="E43" s="9">
        <f>F43-D43</f>
        <v>0</v>
      </c>
      <c r="F43" s="13">
        <v>5000</v>
      </c>
    </row>
    <row r="44" spans="1:6" ht="24.75" customHeight="1">
      <c r="A44" s="12">
        <v>32379</v>
      </c>
      <c r="B44" s="8" t="s">
        <v>92</v>
      </c>
      <c r="C44" s="31" t="s">
        <v>93</v>
      </c>
      <c r="D44" s="35">
        <v>0</v>
      </c>
      <c r="E44" s="9">
        <f>F44-D44</f>
        <v>6000</v>
      </c>
      <c r="F44" s="35">
        <v>6000</v>
      </c>
    </row>
    <row r="45" spans="1:6" ht="24.75" customHeight="1">
      <c r="A45" s="36">
        <v>329</v>
      </c>
      <c r="B45" s="37"/>
      <c r="C45" s="38" t="s">
        <v>6</v>
      </c>
      <c r="D45" s="39">
        <f>D46+D47+D48+D49+D50</f>
        <v>31000</v>
      </c>
      <c r="E45" s="39">
        <f>E46+E47+E48+E49+E50</f>
        <v>55000</v>
      </c>
      <c r="F45" s="39">
        <f>F46+F47+F48+F49+F50</f>
        <v>86000</v>
      </c>
    </row>
    <row r="46" spans="1:6" ht="24.75" customHeight="1">
      <c r="A46" s="32">
        <v>32921</v>
      </c>
      <c r="B46" s="33" t="s">
        <v>99</v>
      </c>
      <c r="C46" s="34" t="s">
        <v>109</v>
      </c>
      <c r="D46" s="35">
        <v>9000</v>
      </c>
      <c r="E46" s="9">
        <f>F46-D46</f>
        <v>0</v>
      </c>
      <c r="F46" s="35">
        <v>9000</v>
      </c>
    </row>
    <row r="47" spans="1:6" ht="24.75" customHeight="1">
      <c r="A47" s="32">
        <v>32931</v>
      </c>
      <c r="B47" s="33"/>
      <c r="C47" s="34" t="s">
        <v>15</v>
      </c>
      <c r="D47" s="35">
        <v>0</v>
      </c>
      <c r="E47" s="9">
        <f>F47-D47</f>
        <v>5000</v>
      </c>
      <c r="F47" s="35">
        <v>5000</v>
      </c>
    </row>
    <row r="48" spans="1:6" ht="24.75" customHeight="1">
      <c r="A48" s="32">
        <v>32959</v>
      </c>
      <c r="B48" s="33" t="s">
        <v>126</v>
      </c>
      <c r="C48" s="34" t="s">
        <v>14</v>
      </c>
      <c r="D48" s="35">
        <v>22000</v>
      </c>
      <c r="E48" s="9">
        <f>F48-D48</f>
        <v>0</v>
      </c>
      <c r="F48" s="35">
        <v>22000</v>
      </c>
    </row>
    <row r="49" spans="1:6" ht="24.75" customHeight="1">
      <c r="A49" s="32">
        <v>32952</v>
      </c>
      <c r="B49" s="33"/>
      <c r="C49" s="34" t="s">
        <v>172</v>
      </c>
      <c r="D49" s="35">
        <v>0</v>
      </c>
      <c r="E49" s="9">
        <f>F49-D49</f>
        <v>5000</v>
      </c>
      <c r="F49" s="35">
        <v>5000</v>
      </c>
    </row>
    <row r="50" spans="1:6" ht="24.75" customHeight="1">
      <c r="A50" s="32">
        <v>32961</v>
      </c>
      <c r="B50" s="33"/>
      <c r="C50" s="34" t="s">
        <v>176</v>
      </c>
      <c r="D50" s="35">
        <v>0</v>
      </c>
      <c r="E50" s="9">
        <f>F50-D50</f>
        <v>45000</v>
      </c>
      <c r="F50" s="35">
        <v>45000</v>
      </c>
    </row>
    <row r="51" spans="1:6" ht="24.75" customHeight="1">
      <c r="A51" s="67">
        <v>343</v>
      </c>
      <c r="B51" s="68"/>
      <c r="C51" s="38" t="s">
        <v>102</v>
      </c>
      <c r="D51" s="69">
        <f>D52+D53+D54</f>
        <v>0</v>
      </c>
      <c r="E51" s="69">
        <f>E52+E53+E54</f>
        <v>31000</v>
      </c>
      <c r="F51" s="69">
        <f>F52+F53+F54</f>
        <v>31000</v>
      </c>
    </row>
    <row r="52" spans="1:6" ht="24.75" customHeight="1">
      <c r="A52" s="62">
        <v>34331</v>
      </c>
      <c r="B52" s="32"/>
      <c r="C52" s="63" t="s">
        <v>173</v>
      </c>
      <c r="D52" s="65">
        <v>0</v>
      </c>
      <c r="E52" s="54">
        <f>F52-D52</f>
        <v>500</v>
      </c>
      <c r="F52" s="9">
        <v>500</v>
      </c>
    </row>
    <row r="53" spans="1:6" ht="24.75" customHeight="1">
      <c r="A53" s="62">
        <v>34332</v>
      </c>
      <c r="B53" s="64"/>
      <c r="C53" s="63" t="s">
        <v>175</v>
      </c>
      <c r="D53" s="66">
        <v>0</v>
      </c>
      <c r="E53" s="54">
        <f>F53-D53</f>
        <v>10500</v>
      </c>
      <c r="F53" s="54">
        <v>10500</v>
      </c>
    </row>
    <row r="54" spans="1:6" ht="24.75" customHeight="1">
      <c r="A54" s="62">
        <v>34339</v>
      </c>
      <c r="B54" s="64"/>
      <c r="C54" s="63" t="s">
        <v>174</v>
      </c>
      <c r="D54" s="54">
        <v>0</v>
      </c>
      <c r="E54" s="54">
        <f>F54-D54</f>
        <v>20000</v>
      </c>
      <c r="F54" s="54">
        <v>20000</v>
      </c>
    </row>
    <row r="55" spans="1:6" ht="24.75" customHeight="1">
      <c r="A55" s="10">
        <v>4</v>
      </c>
      <c r="B55" s="4"/>
      <c r="C55" s="5" t="s">
        <v>137</v>
      </c>
      <c r="D55" s="6">
        <f>D58+D62+D56</f>
        <v>16562000</v>
      </c>
      <c r="E55" s="6">
        <f>E58+E62+E56</f>
        <v>-16383000</v>
      </c>
      <c r="F55" s="6">
        <f>F58+F62+F56</f>
        <v>179000</v>
      </c>
    </row>
    <row r="56" spans="1:6" ht="24.75" customHeight="1">
      <c r="A56" s="10">
        <v>421</v>
      </c>
      <c r="B56" s="4"/>
      <c r="C56" s="5" t="s">
        <v>164</v>
      </c>
      <c r="D56" s="57">
        <f>D57</f>
        <v>14420000</v>
      </c>
      <c r="E56" s="57">
        <f>E57</f>
        <v>-14420000</v>
      </c>
      <c r="F56" s="57">
        <f>F57</f>
        <v>0</v>
      </c>
    </row>
    <row r="57" spans="1:6" ht="24.75" customHeight="1">
      <c r="A57" s="58">
        <v>42123</v>
      </c>
      <c r="B57" s="4"/>
      <c r="C57" s="59" t="s">
        <v>165</v>
      </c>
      <c r="D57" s="60">
        <v>14420000</v>
      </c>
      <c r="E57" s="57">
        <f>F57-D57</f>
        <v>-14420000</v>
      </c>
      <c r="F57" s="57">
        <v>0</v>
      </c>
    </row>
    <row r="58" spans="1:6" ht="24.75" customHeight="1">
      <c r="A58" s="10">
        <v>422</v>
      </c>
      <c r="B58" s="4"/>
      <c r="C58" s="5" t="s">
        <v>11</v>
      </c>
      <c r="D58" s="11">
        <f>D59+D60+D61</f>
        <v>2000000</v>
      </c>
      <c r="E58" s="11">
        <f>E59+E60+E61</f>
        <v>-1966000</v>
      </c>
      <c r="F58" s="11">
        <f>F59+F60+F61</f>
        <v>34000</v>
      </c>
    </row>
    <row r="59" spans="1:6" ht="24.75" customHeight="1">
      <c r="A59" s="32">
        <v>42211</v>
      </c>
      <c r="B59" s="33"/>
      <c r="C59" s="49" t="s">
        <v>140</v>
      </c>
      <c r="D59" s="13">
        <v>0</v>
      </c>
      <c r="E59" s="9">
        <f>F59-D59</f>
        <v>20000</v>
      </c>
      <c r="F59" s="13">
        <v>20000</v>
      </c>
    </row>
    <row r="60" spans="1:6" ht="24.75" customHeight="1">
      <c r="A60" s="7">
        <v>42212</v>
      </c>
      <c r="B60" s="8"/>
      <c r="C60" s="7" t="s">
        <v>12</v>
      </c>
      <c r="D60" s="13">
        <v>2000000</v>
      </c>
      <c r="E60" s="9">
        <f>F60-D60</f>
        <v>-2000000</v>
      </c>
      <c r="F60" s="13">
        <v>0</v>
      </c>
    </row>
    <row r="61" spans="1:6" ht="24.75" customHeight="1">
      <c r="A61" s="53">
        <v>4227</v>
      </c>
      <c r="B61" s="8"/>
      <c r="C61" s="7" t="s">
        <v>177</v>
      </c>
      <c r="D61" s="13">
        <v>0</v>
      </c>
      <c r="E61" s="9">
        <f>F61-D61</f>
        <v>14000</v>
      </c>
      <c r="F61" s="13">
        <v>14000</v>
      </c>
    </row>
    <row r="62" spans="1:6" ht="24.75" customHeight="1">
      <c r="A62" s="10">
        <v>424</v>
      </c>
      <c r="B62" s="4"/>
      <c r="C62" s="5" t="s">
        <v>8</v>
      </c>
      <c r="D62" s="11">
        <f>D64+D63</f>
        <v>142000</v>
      </c>
      <c r="E62" s="11">
        <f>E64+E63</f>
        <v>3000</v>
      </c>
      <c r="F62" s="11">
        <f>F64+F63</f>
        <v>145000</v>
      </c>
    </row>
    <row r="63" spans="1:6" ht="24.75" customHeight="1">
      <c r="A63" s="32">
        <v>42411</v>
      </c>
      <c r="B63" s="33"/>
      <c r="C63" s="34" t="s">
        <v>141</v>
      </c>
      <c r="D63" s="35">
        <v>0</v>
      </c>
      <c r="E63" s="9">
        <v>3000</v>
      </c>
      <c r="F63" s="35">
        <v>3000</v>
      </c>
    </row>
    <row r="64" spans="1:6" ht="24.75" customHeight="1" thickBot="1">
      <c r="A64" s="15">
        <v>42412</v>
      </c>
      <c r="B64" s="16"/>
      <c r="C64" s="17" t="s">
        <v>142</v>
      </c>
      <c r="D64" s="19">
        <v>142000</v>
      </c>
      <c r="E64" s="18">
        <f>F64-D64</f>
        <v>0</v>
      </c>
      <c r="F64" s="19">
        <v>142000</v>
      </c>
    </row>
    <row r="65" spans="1:6" ht="12">
      <c r="A65" s="2"/>
      <c r="B65" s="2"/>
      <c r="C65" s="2"/>
      <c r="D65" s="2"/>
      <c r="E65" s="2"/>
      <c r="F65" s="2"/>
    </row>
    <row r="66" spans="1:6" ht="12" customHeight="1">
      <c r="A66" s="74"/>
      <c r="B66" s="75"/>
      <c r="D66" s="76" t="s">
        <v>145</v>
      </c>
      <c r="E66" s="77"/>
      <c r="F66" s="77"/>
    </row>
    <row r="67" spans="1:6" ht="12.75" customHeight="1">
      <c r="A67" s="75"/>
      <c r="B67" s="75"/>
      <c r="D67" s="77"/>
      <c r="E67" s="77"/>
      <c r="F67" s="77"/>
    </row>
    <row r="68" spans="1:6" ht="12">
      <c r="A68" s="75"/>
      <c r="B68" s="75"/>
      <c r="D68" s="77"/>
      <c r="E68" s="77"/>
      <c r="F68" s="77"/>
    </row>
    <row r="69" spans="1:6" ht="12">
      <c r="A69" s="75"/>
      <c r="B69" s="75"/>
      <c r="D69" s="77"/>
      <c r="E69" s="77"/>
      <c r="F69" s="77"/>
    </row>
  </sheetData>
  <sheetProtection/>
  <mergeCells count="4">
    <mergeCell ref="B6:E7"/>
    <mergeCell ref="A66:B69"/>
    <mergeCell ref="D66:F69"/>
    <mergeCell ref="A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37.28125" style="0" customWidth="1"/>
    <col min="4" max="6" width="18.7109375" style="0" customWidth="1"/>
  </cols>
  <sheetData>
    <row r="2" spans="1:3" ht="12" customHeight="1">
      <c r="A2" s="78" t="s">
        <v>127</v>
      </c>
      <c r="B2" s="79"/>
      <c r="C2" s="45"/>
    </row>
    <row r="3" spans="1:3" ht="12">
      <c r="A3" s="79"/>
      <c r="B3" s="79"/>
      <c r="C3" s="45"/>
    </row>
    <row r="5" spans="2:5" ht="12">
      <c r="B5" s="70" t="s">
        <v>179</v>
      </c>
      <c r="C5" s="71"/>
      <c r="D5" s="71"/>
      <c r="E5" s="71"/>
    </row>
    <row r="6" spans="2:5" ht="12">
      <c r="B6" s="71"/>
      <c r="C6" s="71"/>
      <c r="D6" s="71"/>
      <c r="E6" s="71"/>
    </row>
    <row r="7" ht="12.75" thickBot="1"/>
    <row r="8" spans="1:9" ht="59.25" customHeight="1" thickBot="1">
      <c r="A8" s="20" t="s">
        <v>17</v>
      </c>
      <c r="B8" s="21" t="s">
        <v>18</v>
      </c>
      <c r="C8" s="21" t="s">
        <v>19</v>
      </c>
      <c r="D8" s="21" t="s">
        <v>178</v>
      </c>
      <c r="E8" s="21" t="s">
        <v>21</v>
      </c>
      <c r="F8" s="22" t="s">
        <v>20</v>
      </c>
      <c r="G8" s="1"/>
      <c r="H8" s="1"/>
      <c r="I8" s="1"/>
    </row>
    <row r="9" spans="1:9" ht="24.75" customHeight="1" thickBot="1">
      <c r="A9" s="72" t="s">
        <v>40</v>
      </c>
      <c r="B9" s="73"/>
      <c r="C9" s="73"/>
      <c r="D9" s="24">
        <f>D10+D30</f>
        <v>22922250</v>
      </c>
      <c r="E9" s="23">
        <f>E10+E30</f>
        <v>-15846046</v>
      </c>
      <c r="F9" s="24">
        <f>F10+F30</f>
        <v>7076204</v>
      </c>
      <c r="G9" s="1"/>
      <c r="H9" s="1"/>
      <c r="I9" s="1"/>
    </row>
    <row r="10" spans="1:9" ht="24.75" customHeight="1" thickBot="1">
      <c r="A10" s="20"/>
      <c r="B10" s="21"/>
      <c r="C10" s="21" t="s">
        <v>36</v>
      </c>
      <c r="D10" s="24">
        <f>D11+D13+D17+D19+D21+D24</f>
        <v>22922250</v>
      </c>
      <c r="E10" s="24">
        <f>E11+E13+E17+E19+E21+E24</f>
        <v>-15950200</v>
      </c>
      <c r="F10" s="24">
        <f>F11+F13+F17+F19+F21+F24</f>
        <v>6972050</v>
      </c>
      <c r="G10" s="1"/>
      <c r="H10" s="1"/>
      <c r="I10" s="1"/>
    </row>
    <row r="11" spans="1:9" ht="24.75" customHeight="1">
      <c r="A11" s="80">
        <v>634</v>
      </c>
      <c r="B11" s="81"/>
      <c r="C11" s="82" t="s">
        <v>184</v>
      </c>
      <c r="D11" s="83">
        <f>D12</f>
        <v>0</v>
      </c>
      <c r="E11" s="83">
        <f>E12</f>
        <v>56000</v>
      </c>
      <c r="F11" s="83">
        <f>F12</f>
        <v>56000</v>
      </c>
      <c r="G11" s="1"/>
      <c r="H11" s="1"/>
      <c r="I11" s="1"/>
    </row>
    <row r="12" spans="1:9" ht="24.75" customHeight="1">
      <c r="A12" s="84">
        <v>63414</v>
      </c>
      <c r="B12" s="85"/>
      <c r="C12" s="86" t="s">
        <v>185</v>
      </c>
      <c r="D12" s="87">
        <v>0</v>
      </c>
      <c r="E12" s="87">
        <v>56000</v>
      </c>
      <c r="F12" s="87">
        <v>56000</v>
      </c>
      <c r="G12" s="1"/>
      <c r="H12" s="1"/>
      <c r="I12" s="1"/>
    </row>
    <row r="13" spans="1:6" ht="24.75" customHeight="1">
      <c r="A13" s="10">
        <v>636</v>
      </c>
      <c r="B13" s="3"/>
      <c r="C13" s="5" t="s">
        <v>23</v>
      </c>
      <c r="D13" s="11">
        <f>D14+D15+D16</f>
        <v>5781750</v>
      </c>
      <c r="E13" s="11">
        <f>E14+E15+E16</f>
        <v>789300</v>
      </c>
      <c r="F13" s="11">
        <f>F14+F15+F16</f>
        <v>6571050</v>
      </c>
    </row>
    <row r="14" spans="1:6" ht="24.75" customHeight="1">
      <c r="A14" s="12">
        <v>63612</v>
      </c>
      <c r="B14" s="8" t="s">
        <v>22</v>
      </c>
      <c r="C14" s="7" t="s">
        <v>152</v>
      </c>
      <c r="D14" s="14">
        <v>5781750</v>
      </c>
      <c r="E14" s="9">
        <f>F14-D14</f>
        <v>647300</v>
      </c>
      <c r="F14" s="14">
        <v>6429050</v>
      </c>
    </row>
    <row r="15" spans="1:6" ht="24.75" customHeight="1">
      <c r="A15" s="12">
        <v>63613</v>
      </c>
      <c r="B15" s="8" t="s">
        <v>24</v>
      </c>
      <c r="C15" s="7" t="s">
        <v>25</v>
      </c>
      <c r="D15" s="13">
        <v>0</v>
      </c>
      <c r="E15" s="9">
        <f>F15-D15</f>
        <v>0</v>
      </c>
      <c r="F15" s="13">
        <v>0</v>
      </c>
    </row>
    <row r="16" spans="1:6" ht="24.75" customHeight="1">
      <c r="A16" s="12">
        <v>63621</v>
      </c>
      <c r="B16" s="8"/>
      <c r="C16" s="7" t="s">
        <v>152</v>
      </c>
      <c r="D16" s="13">
        <v>0</v>
      </c>
      <c r="E16" s="9">
        <f>F16-D16</f>
        <v>142000</v>
      </c>
      <c r="F16" s="13">
        <v>142000</v>
      </c>
    </row>
    <row r="17" spans="1:6" ht="24.75" customHeight="1">
      <c r="A17" s="10">
        <v>638</v>
      </c>
      <c r="B17" s="4"/>
      <c r="C17" s="3" t="s">
        <v>166</v>
      </c>
      <c r="D17" s="11">
        <f>D18</f>
        <v>16915500</v>
      </c>
      <c r="E17" s="11">
        <f>E18</f>
        <v>-16900500</v>
      </c>
      <c r="F17" s="11">
        <f>F18</f>
        <v>15000</v>
      </c>
    </row>
    <row r="18" spans="1:6" ht="24.75" customHeight="1">
      <c r="A18" s="12">
        <v>63811</v>
      </c>
      <c r="B18" s="8"/>
      <c r="C18" s="7" t="s">
        <v>166</v>
      </c>
      <c r="D18" s="13">
        <v>16915500</v>
      </c>
      <c r="E18" s="9">
        <f>F18-D18</f>
        <v>-16900500</v>
      </c>
      <c r="F18" s="13">
        <v>15000</v>
      </c>
    </row>
    <row r="19" spans="1:6" ht="24.75" customHeight="1">
      <c r="A19" s="10">
        <v>652</v>
      </c>
      <c r="B19" s="4"/>
      <c r="C19" s="3" t="s">
        <v>26</v>
      </c>
      <c r="D19" s="11">
        <f>D20</f>
        <v>200000</v>
      </c>
      <c r="E19" s="6">
        <f>E20</f>
        <v>100000</v>
      </c>
      <c r="F19" s="11">
        <f>F20</f>
        <v>300000</v>
      </c>
    </row>
    <row r="20" spans="1:6" ht="24.75" customHeight="1">
      <c r="A20" s="12">
        <v>65264</v>
      </c>
      <c r="B20" s="8" t="s">
        <v>27</v>
      </c>
      <c r="C20" s="7" t="s">
        <v>28</v>
      </c>
      <c r="D20" s="13">
        <v>200000</v>
      </c>
      <c r="E20" s="9">
        <f>F20-D20</f>
        <v>100000</v>
      </c>
      <c r="F20" s="13">
        <v>300000</v>
      </c>
    </row>
    <row r="21" spans="1:6" ht="24.75" customHeight="1">
      <c r="A21" s="10">
        <v>661</v>
      </c>
      <c r="B21" s="4"/>
      <c r="C21" s="3" t="s">
        <v>29</v>
      </c>
      <c r="D21" s="11">
        <f>D22+D23</f>
        <v>25000</v>
      </c>
      <c r="E21" s="6">
        <f>E22+E23</f>
        <v>5000</v>
      </c>
      <c r="F21" s="11">
        <f>F22+F23</f>
        <v>30000</v>
      </c>
    </row>
    <row r="22" spans="1:6" ht="24.75" customHeight="1">
      <c r="A22" s="12">
        <v>66141</v>
      </c>
      <c r="B22" s="8" t="s">
        <v>32</v>
      </c>
      <c r="C22" s="7" t="s">
        <v>30</v>
      </c>
      <c r="D22" s="13">
        <v>25000</v>
      </c>
      <c r="E22" s="9">
        <f>F22-D22</f>
        <v>-10000</v>
      </c>
      <c r="F22" s="13">
        <v>15000</v>
      </c>
    </row>
    <row r="23" spans="1:6" ht="24.75" customHeight="1">
      <c r="A23" s="12">
        <v>66151</v>
      </c>
      <c r="B23" s="8"/>
      <c r="C23" s="7" t="s">
        <v>31</v>
      </c>
      <c r="D23" s="13">
        <v>0</v>
      </c>
      <c r="E23" s="9">
        <f>F23-D23</f>
        <v>15000</v>
      </c>
      <c r="F23" s="13">
        <v>15000</v>
      </c>
    </row>
    <row r="24" spans="1:6" ht="24.75" customHeight="1">
      <c r="A24" s="10">
        <v>663</v>
      </c>
      <c r="B24" s="4"/>
      <c r="C24" s="5" t="s">
        <v>33</v>
      </c>
      <c r="D24" s="11">
        <f>D25</f>
        <v>0</v>
      </c>
      <c r="E24" s="6">
        <f>E25</f>
        <v>0</v>
      </c>
      <c r="F24" s="11">
        <f>F25</f>
        <v>0</v>
      </c>
    </row>
    <row r="25" spans="1:6" ht="24.75" customHeight="1" thickBot="1">
      <c r="A25" s="15">
        <v>66313</v>
      </c>
      <c r="B25" s="16" t="s">
        <v>34</v>
      </c>
      <c r="C25" s="17" t="s">
        <v>35</v>
      </c>
      <c r="D25" s="19">
        <v>0</v>
      </c>
      <c r="E25" s="18">
        <f>F25-D25</f>
        <v>0</v>
      </c>
      <c r="F25" s="19">
        <v>0</v>
      </c>
    </row>
    <row r="26" spans="1:6" ht="12">
      <c r="A26" s="2"/>
      <c r="B26" s="2"/>
      <c r="C26" s="2"/>
      <c r="D26" s="2"/>
      <c r="E26" s="2"/>
      <c r="F26" s="2"/>
    </row>
    <row r="27" spans="1:6" ht="12">
      <c r="A27" s="2"/>
      <c r="B27" s="2"/>
      <c r="C27" s="2"/>
      <c r="D27" s="2"/>
      <c r="E27" s="2"/>
      <c r="F27" s="2"/>
    </row>
    <row r="28" spans="1:6" ht="12.75" thickBot="1">
      <c r="A28" s="2"/>
      <c r="B28" s="2"/>
      <c r="C28" s="2"/>
      <c r="D28" s="2"/>
      <c r="E28" s="2"/>
      <c r="F28" s="2"/>
    </row>
    <row r="29" spans="1:6" ht="42" thickBot="1">
      <c r="A29" s="20" t="s">
        <v>17</v>
      </c>
      <c r="B29" s="21" t="s">
        <v>18</v>
      </c>
      <c r="C29" s="21" t="s">
        <v>19</v>
      </c>
      <c r="D29" s="22" t="s">
        <v>20</v>
      </c>
      <c r="E29" s="21" t="s">
        <v>21</v>
      </c>
      <c r="F29" s="22" t="s">
        <v>20</v>
      </c>
    </row>
    <row r="30" spans="1:6" ht="24.75" customHeight="1">
      <c r="A30" s="29">
        <v>922</v>
      </c>
      <c r="B30" s="30"/>
      <c r="C30" s="30" t="s">
        <v>37</v>
      </c>
      <c r="D30" s="26">
        <f>D31</f>
        <v>0</v>
      </c>
      <c r="E30" s="25">
        <f>E31</f>
        <v>104154</v>
      </c>
      <c r="F30" s="26">
        <f>F31</f>
        <v>104154</v>
      </c>
    </row>
    <row r="31" spans="1:6" ht="24.75" customHeight="1" thickBot="1">
      <c r="A31" s="27">
        <v>92211</v>
      </c>
      <c r="B31" s="28" t="s">
        <v>38</v>
      </c>
      <c r="C31" s="28" t="s">
        <v>168</v>
      </c>
      <c r="D31" s="19">
        <v>0</v>
      </c>
      <c r="E31" s="18">
        <f>F31-D31</f>
        <v>104154</v>
      </c>
      <c r="F31" s="19">
        <v>104154</v>
      </c>
    </row>
    <row r="34" spans="1:2" ht="12" customHeight="1">
      <c r="A34" s="74"/>
      <c r="B34" s="75"/>
    </row>
    <row r="35" spans="1:6" ht="12" customHeight="1">
      <c r="A35" s="75"/>
      <c r="B35" s="75"/>
      <c r="D35" s="76" t="s">
        <v>145</v>
      </c>
      <c r="E35" s="77"/>
      <c r="F35" s="77"/>
    </row>
    <row r="36" spans="1:6" ht="12">
      <c r="A36" s="75"/>
      <c r="B36" s="75"/>
      <c r="D36" s="77"/>
      <c r="E36" s="77"/>
      <c r="F36" s="77"/>
    </row>
    <row r="37" spans="1:6" ht="12">
      <c r="A37" s="75"/>
      <c r="B37" s="75"/>
      <c r="D37" s="77"/>
      <c r="E37" s="77"/>
      <c r="F37" s="77"/>
    </row>
    <row r="38" spans="4:6" ht="12">
      <c r="D38" s="77"/>
      <c r="E38" s="77"/>
      <c r="F38" s="77"/>
    </row>
  </sheetData>
  <sheetProtection/>
  <mergeCells count="5">
    <mergeCell ref="A2:B3"/>
    <mergeCell ref="B5:E6"/>
    <mergeCell ref="A9:C9"/>
    <mergeCell ref="A34:B37"/>
    <mergeCell ref="D35:F3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2022-05-10T11:08:50Z</cp:lastPrinted>
  <dcterms:created xsi:type="dcterms:W3CDTF">2013-09-11T11:00:21Z</dcterms:created>
  <dcterms:modified xsi:type="dcterms:W3CDTF">2022-05-11T06:24:28Z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